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185" firstSheet="2" activeTab="4"/>
  </bookViews>
  <sheets>
    <sheet name="Výkaz výmer - Spevnené plochy" sheetId="1" r:id="rId1"/>
    <sheet name="Výkaz výmer - Prízemie " sheetId="2" r:id="rId2"/>
    <sheet name="Výkaz výmer - oplotenie" sheetId="3" r:id="rId3"/>
    <sheet name="Výkaz výmer - Slaboprudové..." sheetId="4" r:id="rId4"/>
    <sheet name="Výkaz výmer-Elektroinštalác..." sheetId="5" r:id="rId5"/>
    <sheet name="Výkaz výmer - Odpady " sheetId="6" r:id="rId6"/>
  </sheets>
  <definedNames>
    <definedName name="_xlnm.Print_Titles" localSheetId="5">'Výkaz výmer - Odpady '!$110:$110</definedName>
    <definedName name="_xlnm.Print_Titles" localSheetId="2">'Výkaz výmer - oplotenie'!$115:$115</definedName>
    <definedName name="_xlnm.Print_Titles" localSheetId="1">'Výkaz výmer - Prízemie '!$116:$116</definedName>
    <definedName name="_xlnm.Print_Titles" localSheetId="3">'Výkaz výmer - Slaboprudové...'!$109:$109</definedName>
    <definedName name="_xlnm.Print_Titles" localSheetId="0">'Výkaz výmer - Spevnené plochy'!$118:$118</definedName>
    <definedName name="_xlnm.Print_Titles" localSheetId="4">'Výkaz výmer-Elektroinštalác...'!$110:$110</definedName>
    <definedName name="_xlnm.Print_Area" localSheetId="5">'Výkaz výmer - Odpady '!$C$4:$Q$70,'Výkaz výmer - Odpady '!$C$76:$Q$94,'Výkaz výmer - Odpady '!$C$100:$Q$114</definedName>
    <definedName name="_xlnm.Print_Area" localSheetId="2">'Výkaz výmer - oplotenie'!$C$4:$Q$70,'Výkaz výmer - oplotenie'!$C$76:$Q$99,'Výkaz výmer - oplotenie'!$C$105:$Q$139</definedName>
    <definedName name="_xlnm.Print_Area" localSheetId="1">'Výkaz výmer - Prízemie '!$C$4:$Q$70,'Výkaz výmer - Prízemie '!$C$76:$Q$100,'Výkaz výmer - Prízemie '!$C$106:$Q$139</definedName>
    <definedName name="_xlnm.Print_Area" localSheetId="3">'Výkaz výmer - Slaboprudové...'!$C$4:$Q$70,'Výkaz výmer - Slaboprudové...'!$C$76:$Q$93,'Výkaz výmer - Slaboprudové...'!$C$99:$Q$118</definedName>
    <definedName name="_xlnm.Print_Area" localSheetId="0">'Výkaz výmer - Spevnené plochy'!$C$4:$Q$70,'Výkaz výmer - Spevnené plochy'!$C$76:$Q$102,'Výkaz výmer - Spevnené plochy'!$C$108:$Q$158</definedName>
    <definedName name="_xlnm.Print_Area" localSheetId="4">'Výkaz výmer-Elektroinštalác...'!$C$4:$Q$70,'Výkaz výmer-Elektroinštalác...'!$C$76:$Q$94,'Výkaz výmer-Elektroinštalác...'!$C$100:$Q$117</definedName>
  </definedNames>
  <calcPr fullCalcOnLoad="1"/>
</workbook>
</file>

<file path=xl/sharedStrings.xml><?xml version="1.0" encoding="utf-8"?>
<sst xmlns="http://schemas.openxmlformats.org/spreadsheetml/2006/main" count="1898" uniqueCount="376">
  <si>
    <t>Hárok obsahuje:</t>
  </si>
  <si>
    <t/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</si>
  <si>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</si>
  <si>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</si>
  <si>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</si>
  <si>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</si>
  <si>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</si>
  <si>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</si>
  <si>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</si>
  <si>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</si>
  <si>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</si>
  <si>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Hlohovec</t>
  </si>
  <si>
    <t>Dátum:</t>
  </si>
  <si>
    <t>Objednávateľ:</t>
  </si>
  <si>
    <t>IČO:</t>
  </si>
  <si>
    <t>Vlastivedné múzeum v Hlohovci</t>
  </si>
  <si>
    <t>IČO DPH:</t>
  </si>
  <si>
    <t>Zhotoviteľ:</t>
  </si>
  <si>
    <t xml:space="preserve"> 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</si>
  <si>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</si>
  <si>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</si>
  <si>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</si>
  <si>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</si>
  <si>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</si>
  <si>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</si>
  <si>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</si>
  <si>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</si>
  <si>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</si>
  <si>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</si>
  <si>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</si>
  <si>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</si>
  <si>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</si>
  <si>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</si>
  <si>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</si>
  <si>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</si>
  <si>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</si>
  <si>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</si>
  <si>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</si>
  <si>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</si>
  <si>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</si>
  <si>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</si>
  <si>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</si>
  <si>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</si>
  <si>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{a46d1319-caad-4ba3-85dd-13aa0eee9028}</t>
  </si>
  <si>
    <t>{e9144995-64ea-453b-a1dd-33365f2c3340}</t>
  </si>
  <si>
    <t>{b746c3fe-5f8d-4ff6-a3ea-531fcbeb72ba}</t>
  </si>
  <si>
    <t>{9bd8a263-6ba8-400b-bf25-09143a480d00}</t>
  </si>
  <si>
    <t>{2a6b8ae4-635e-438e-80d4-0830a2b95209}</t>
  </si>
  <si>
    <t>{ac9b38f0-b2bd-474d-bd78-db8d1414b541}</t>
  </si>
  <si>
    <t>Celkové náklady za stavbu 1) + 2)</t>
  </si>
  <si>
    <t>Späť na hárok:</t>
  </si>
  <si>
    <t>Objekt:</t>
  </si>
  <si>
    <t>Robot.dom - Spevnené plochy</t>
  </si>
  <si>
    <t>Vlastivedné múzeum Hlohovec</t>
  </si>
  <si>
    <t>D.Langerová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</si>
  <si>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</si>
  <si>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</si>
  <si>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</si>
  <si>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</si>
  <si>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</si>
  <si>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</si>
  <si>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</si>
  <si>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 Práce a dodávky HSV</t>
  </si>
  <si>
    <t xml:space="preserve">    1 -  Zemné práce</t>
  </si>
  <si>
    <t xml:space="preserve">    2 -  Zakladanie</t>
  </si>
  <si>
    <t xml:space="preserve">    3 -  Zvislé a kompletné konštrukcie</t>
  </si>
  <si>
    <t xml:space="preserve">    5 -  Komunikácie</t>
  </si>
  <si>
    <t xml:space="preserve">    99 -  Presun hmôt HSV</t>
  </si>
  <si>
    <t>PSV -  Práce a dodávky PSV</t>
  </si>
  <si>
    <t xml:space="preserve">    711 -  Izolácie proti vode a vlhkosti</t>
  </si>
  <si>
    <t xml:space="preserve">    713 -  Izolácie tepelné</t>
  </si>
  <si>
    <t xml:space="preserve">    771 -  Podlahy z dlaždíc</t>
  </si>
  <si>
    <t>2) Ostatné náklady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</si>
  <si>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</si>
  <si>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</si>
  <si>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</si>
  <si>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</si>
  <si>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</si>
  <si>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</si>
  <si>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</si>
  <si>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</si>
  <si>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</si>
  <si>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</si>
  <si>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</si>
  <si>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</si>
  <si>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</si>
  <si>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</si>
  <si>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</si>
  <si>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111101101</t>
  </si>
  <si>
    <t>Odstránenie krovín, travín a tŕstia  s príp. nutným premiestnením a s uložením na hromady do 50 m</t>
  </si>
  <si>
    <t>m2</t>
  </si>
  <si>
    <t>4</t>
  </si>
  <si>
    <t>2</t>
  </si>
  <si>
    <t>-2145151633</t>
  </si>
  <si>
    <t>122201101</t>
  </si>
  <si>
    <t>Odkopávka a prekopávka nezapažená v hornine 3, do 100 m3</t>
  </si>
  <si>
    <t>m3</t>
  </si>
  <si>
    <t>-1725312962</t>
  </si>
  <si>
    <t>3</t>
  </si>
  <si>
    <t>132201101</t>
  </si>
  <si>
    <t>Výkop ryhy do šírky 600 mm v horn.3 do 100 m3 ( štrkové lôžko)</t>
  </si>
  <si>
    <t>-1552341727</t>
  </si>
  <si>
    <t>162501102</t>
  </si>
  <si>
    <t xml:space="preserve">Vodorovné premiestnenie výkopku  po spevnenej ceste z  horniny tr.1-4  v množstve do 100 m3 na vzdialenosť do 3000 m </t>
  </si>
  <si>
    <t>-120596176</t>
  </si>
  <si>
    <t>5</t>
  </si>
  <si>
    <t>162501105</t>
  </si>
  <si>
    <t>Vodorovné premiestnenie výkopku  po spevnenej ceste z  horniny tr.1-4  v množstve do 100 m3, príplatok k cene za každých ďalšich a začatých 1000 m</t>
  </si>
  <si>
    <t>592133744</t>
  </si>
  <si>
    <t>6</t>
  </si>
  <si>
    <t>167101101</t>
  </si>
  <si>
    <t>Nakladanie neuľahnutého výkopku z hornín tr.1-4 do 100 m3</t>
  </si>
  <si>
    <t>2118362620</t>
  </si>
  <si>
    <t>7</t>
  </si>
  <si>
    <t>171201201</t>
  </si>
  <si>
    <t>Uloženie sypaniny na skládky do 100 m3</t>
  </si>
  <si>
    <t>-468111798</t>
  </si>
  <si>
    <t>8</t>
  </si>
  <si>
    <t>171209002</t>
  </si>
  <si>
    <t>Poplatok za skladovanie - zemina a kamenivo (17 05) ostatné</t>
  </si>
  <si>
    <t>t</t>
  </si>
  <si>
    <t>-1110352179</t>
  </si>
  <si>
    <t>9</t>
  </si>
  <si>
    <t>174101001</t>
  </si>
  <si>
    <t>Zásyp sypaninou so zhutnením jám, šachiet, rýh, zárezov alebo okolo objektov do 100 m3</t>
  </si>
  <si>
    <t>867274867</t>
  </si>
  <si>
    <t>10</t>
  </si>
  <si>
    <t>M</t>
  </si>
  <si>
    <t>5833755100</t>
  </si>
  <si>
    <t>Štrkopiesok preddrvený 0-63 b</t>
  </si>
  <si>
    <t>1758812508</t>
  </si>
  <si>
    <t>11</t>
  </si>
  <si>
    <t>181101102</t>
  </si>
  <si>
    <t>Úprava pláne v zárezoch v hornine 1-4 so zhutnením</t>
  </si>
  <si>
    <t>-806487410</t>
  </si>
  <si>
    <t>12</t>
  </si>
  <si>
    <t>273321411</t>
  </si>
  <si>
    <t>Betón základových dosiek, železový (bez výstuže), tr.C 25/30, ( DL 2)</t>
  </si>
  <si>
    <t>-539163248</t>
  </si>
  <si>
    <t>13</t>
  </si>
  <si>
    <t>273321411/1</t>
  </si>
  <si>
    <t>Betón základových dosiek, železový (bez výstuže), tr.C 25/30, ( DL 3)</t>
  </si>
  <si>
    <t>-548454739</t>
  </si>
  <si>
    <t>14</t>
  </si>
  <si>
    <t>273362422</t>
  </si>
  <si>
    <t>Výstuž základových dosiek zo zvár. sietí KARI, priemer drôtu 6/6 mm, veľkosť oka 150x150 mm</t>
  </si>
  <si>
    <t>-570515064</t>
  </si>
  <si>
    <t>15</t>
  </si>
  <si>
    <t>311271322</t>
  </si>
  <si>
    <t>Murivo z DT tvárnic 50x25x25 s betónovou výplňou hr. 25 cm</t>
  </si>
  <si>
    <t>1097829325</t>
  </si>
  <si>
    <t>16</t>
  </si>
  <si>
    <t>273361821</t>
  </si>
  <si>
    <t>Výstuž DT tvárnic z ocele 10505</t>
  </si>
  <si>
    <t>-264319247</t>
  </si>
  <si>
    <t>17</t>
  </si>
  <si>
    <t>564271111</t>
  </si>
  <si>
    <t>Podklad alebo podsyp zo štrkopiesku s rozprestretím, vlhčením a zhutnením po zhutnení hr. 250 mm ( DL 2)</t>
  </si>
  <si>
    <t>227276354</t>
  </si>
  <si>
    <t>18</t>
  </si>
  <si>
    <t>564751111</t>
  </si>
  <si>
    <t>Podklad alebo kryt z kameniva hrubého drveného veľ. 0-18 mm s rozprestretím a zhutn.hr. 150 mm ( DL2)</t>
  </si>
  <si>
    <t>-996421295</t>
  </si>
  <si>
    <t>19</t>
  </si>
  <si>
    <t>564761111</t>
  </si>
  <si>
    <t>Podklad alebo kryt z kameniva hrubého drveného veľ. 0-32 mm s rozprestretím a zhutn.hr. 200 mm ( DL2)</t>
  </si>
  <si>
    <t>-215332311</t>
  </si>
  <si>
    <t>596811331</t>
  </si>
  <si>
    <t xml:space="preserve">Kladenie betónovej dlažby </t>
  </si>
  <si>
    <t>-1896735527</t>
  </si>
  <si>
    <t>21</t>
  </si>
  <si>
    <t>5921952460</t>
  </si>
  <si>
    <t>Zámková dlažba  hr. 8 cm</t>
  </si>
  <si>
    <t>2098285943</t>
  </si>
  <si>
    <t>24</t>
  </si>
  <si>
    <t>998223011</t>
  </si>
  <si>
    <t>Presun hmôt pre pozemné komunikácie s krytom dláždeným (822 2.3, 822 5.3) akejkoľvek dĺžky objektu</t>
  </si>
  <si>
    <t>494411996</t>
  </si>
  <si>
    <t>25</t>
  </si>
  <si>
    <t>711132101</t>
  </si>
  <si>
    <t>Zhotovenie  izolácie proti zemnej vlhkosti zvislá AIP na sucho</t>
  </si>
  <si>
    <t>-689163821</t>
  </si>
  <si>
    <t>26</t>
  </si>
  <si>
    <t>6288000630</t>
  </si>
  <si>
    <t>Nopová fólia FONDALINE proti vlhkosti s radónovou ochranou PLUS</t>
  </si>
  <si>
    <t>958205263</t>
  </si>
  <si>
    <t>27</t>
  </si>
  <si>
    <t>713131134</t>
  </si>
  <si>
    <t>Montáž tepelnej izolácie stien minerálnou vlnou, vložením voľne v jednej vrstve ( dilatácia)</t>
  </si>
  <si>
    <t>-962210511</t>
  </si>
  <si>
    <t>28</t>
  </si>
  <si>
    <t>2837642015</t>
  </si>
  <si>
    <t>Polystyrén EPS 70 F  20 mm</t>
  </si>
  <si>
    <t>32</t>
  </si>
  <si>
    <t>-1448214270</t>
  </si>
  <si>
    <t>29</t>
  </si>
  <si>
    <t>771576109</t>
  </si>
  <si>
    <t>Montáž podláh z dlaždíc keramických do tmelu flexibilného mrazuvzdorného veľ. 300 x 300 mm</t>
  </si>
  <si>
    <t>797873868</t>
  </si>
  <si>
    <t>30</t>
  </si>
  <si>
    <t>59786503</t>
  </si>
  <si>
    <t>Dlažba mrazuvzdorná Gress</t>
  </si>
  <si>
    <t>473288867</t>
  </si>
  <si>
    <t>31</t>
  </si>
  <si>
    <t>998771102</t>
  </si>
  <si>
    <t>Presun hmôt pre podlahy z dlaždíc v objektoch výšky nad 6 do 12 m</t>
  </si>
  <si>
    <t>-1218499503</t>
  </si>
  <si>
    <t xml:space="preserve">rob.dom - Prízemie </t>
  </si>
  <si>
    <t>Akad. arch. Peter Černušák</t>
  </si>
  <si>
    <t>6 - Úpravy povrchov, podlahy, osadenie</t>
  </si>
  <si>
    <t xml:space="preserve">    99 - Presun hmôt HSV</t>
  </si>
  <si>
    <t>PSV - Práce a dodávky PSV</t>
  </si>
  <si>
    <t xml:space="preserve">    767 - Konštrukcie doplnkové kovové</t>
  </si>
  <si>
    <t xml:space="preserve">    771 - Podlahy z dlaždíc</t>
  </si>
  <si>
    <t xml:space="preserve">    772 - Podlahy z prírod.a konglomer.kameňa</t>
  </si>
  <si>
    <t>775 -  Podlahy vlysové a parketové</t>
  </si>
  <si>
    <t>45</t>
  </si>
  <si>
    <t>6114611MM</t>
  </si>
  <si>
    <t xml:space="preserve">Penetrácia podkladu </t>
  </si>
  <si>
    <t>193796202</t>
  </si>
  <si>
    <t>46</t>
  </si>
  <si>
    <t>998011001</t>
  </si>
  <si>
    <t>Presun hmôt pre budovy  (801, 803, 812), zvislá konštr. z tehál, tvárnic, z kovu výšky do 6 m</t>
  </si>
  <si>
    <t>sub</t>
  </si>
  <si>
    <t>-1719535103</t>
  </si>
  <si>
    <t>43</t>
  </si>
  <si>
    <t>767221120</t>
  </si>
  <si>
    <t>Montáž zábradlí schodísk z rúrok do muriva, s hmotnosťou 1 bm zábradlia nad 15 do 25 kg</t>
  </si>
  <si>
    <t>SUB</t>
  </si>
  <si>
    <t>-1916149715</t>
  </si>
  <si>
    <t>44</t>
  </si>
  <si>
    <t>5534667030</t>
  </si>
  <si>
    <t>Zábradlie pre schodisko a výstavnú sieň , kotvenie z boku</t>
  </si>
  <si>
    <t>1824970825</t>
  </si>
  <si>
    <t>48</t>
  </si>
  <si>
    <t>771271108</t>
  </si>
  <si>
    <t xml:space="preserve">Montáž  schodiskových stupňov dlaždicami do malty </t>
  </si>
  <si>
    <t>1702911529</t>
  </si>
  <si>
    <t>49</t>
  </si>
  <si>
    <t>5978650980</t>
  </si>
  <si>
    <t>dlažba na schodisko vrátane schodovky</t>
  </si>
  <si>
    <t>-584496850</t>
  </si>
  <si>
    <t>50</t>
  </si>
  <si>
    <t>771571225</t>
  </si>
  <si>
    <t xml:space="preserve">Montáž podláh z dlaždíc keramických </t>
  </si>
  <si>
    <t>1829106846</t>
  </si>
  <si>
    <t>51</t>
  </si>
  <si>
    <t>5978650090</t>
  </si>
  <si>
    <t>Keramická dlažba</t>
  </si>
  <si>
    <t>1065835686</t>
  </si>
  <si>
    <t>47</t>
  </si>
  <si>
    <t>77240112</t>
  </si>
  <si>
    <t>Montáž obkladu soklov -obklad dodáva objednávateľ</t>
  </si>
  <si>
    <t>1208923516</t>
  </si>
  <si>
    <t>38</t>
  </si>
  <si>
    <t>775550110</t>
  </si>
  <si>
    <t>Montáž podlahy z laminátových a drevených parkiet, click spoj, položená voľne</t>
  </si>
  <si>
    <t>-1833376298</t>
  </si>
  <si>
    <t>39</t>
  </si>
  <si>
    <t>6119800100</t>
  </si>
  <si>
    <t>Laminátové parkety  1285x195x9 mm</t>
  </si>
  <si>
    <t>-527716643</t>
  </si>
  <si>
    <t>40</t>
  </si>
  <si>
    <t>775592110</t>
  </si>
  <si>
    <t>Montáž podložky vyrovnávacej a tlmiacej penovej hr. 2 mm pod plávajúce podlahy</t>
  </si>
  <si>
    <t>854497105</t>
  </si>
  <si>
    <t>41</t>
  </si>
  <si>
    <t>2837712000</t>
  </si>
  <si>
    <t>podložka pod plávajúce podlahy biela hr. 2 mm MIRELON</t>
  </si>
  <si>
    <t>-1665332064</t>
  </si>
  <si>
    <t>42</t>
  </si>
  <si>
    <t>998775102</t>
  </si>
  <si>
    <t>Presun hmôt pre podlahy vlysové a parketové v objektoch výšky nad 6 do 12 m</t>
  </si>
  <si>
    <t>1027371114</t>
  </si>
  <si>
    <t>robotnícky dom - Oplotenie a vstupy</t>
  </si>
  <si>
    <t xml:space="preserve">    767 -  Konštrukcie doplnkové kovové</t>
  </si>
  <si>
    <t xml:space="preserve">    783 -  Dokončovacie práce</t>
  </si>
  <si>
    <t>132201101.1</t>
  </si>
  <si>
    <t>Výkop ryhy do šírky 600 mm v horn.3 do 100 m3</t>
  </si>
  <si>
    <t>543001498</t>
  </si>
  <si>
    <t>132201109</t>
  </si>
  <si>
    <t>Príplatok k cene za lepivosť pri hĺbení rýh šírky do 600 mm zapažených i nezapažených s urovnaním dna v hornine 3</t>
  </si>
  <si>
    <t>70068218</t>
  </si>
  <si>
    <t>162201102</t>
  </si>
  <si>
    <t>Vodorovné premiestnenie výkopku z horniny 1-4 nad 20-50m</t>
  </si>
  <si>
    <t>954764484</t>
  </si>
  <si>
    <t>1268332439</t>
  </si>
  <si>
    <t>2081689260</t>
  </si>
  <si>
    <t>318271002</t>
  </si>
  <si>
    <t>Oplotenie z tvárnic DT hr.200 mm so zálievkou a krycou doskou, farba Pergamino</t>
  </si>
  <si>
    <t>1093534862</t>
  </si>
  <si>
    <t>311361821</t>
  </si>
  <si>
    <t>Výstuž DT tvárnic ocel  10505</t>
  </si>
  <si>
    <t>-17744654</t>
  </si>
  <si>
    <t>998151111</t>
  </si>
  <si>
    <t>Presun hmôt pre obj.8152, 8153,8159,zvislá nosná konštr.z tehál,tvárnic,blokov výšky do 10 m</t>
  </si>
  <si>
    <t>-332124024</t>
  </si>
  <si>
    <t>767920120</t>
  </si>
  <si>
    <t>Montáž vrát a vrátok k oploteniu osadzovaných na stĺpiky murované alebo betónované, 2-4 m2</t>
  </si>
  <si>
    <t>ks</t>
  </si>
  <si>
    <t>1145487161</t>
  </si>
  <si>
    <t>5534493300</t>
  </si>
  <si>
    <t>Vráta oceľové s bránkou zakotvené do steny 125 x 170 cm</t>
  </si>
  <si>
    <t>1121652372</t>
  </si>
  <si>
    <t>767920130</t>
  </si>
  <si>
    <t>Montáž vrát a vrátok k oploteniu osadzovaných na stĺpiky murované alebo betónované, 4-6 m2</t>
  </si>
  <si>
    <t>-1035027280</t>
  </si>
  <si>
    <t>5534492900</t>
  </si>
  <si>
    <t>Vráta oceľové dvojkrídlové s oceľový stĺpikom 300x170cm</t>
  </si>
  <si>
    <t>-1674880282</t>
  </si>
  <si>
    <t>55344929/1</t>
  </si>
  <si>
    <t>Poštová nerezová schránka, D+M</t>
  </si>
  <si>
    <t>1056242634</t>
  </si>
  <si>
    <t>998767102</t>
  </si>
  <si>
    <t>Presun hmôt pre kovové stavebné doplnkové konštrukcie v objektoch výšky nad 6 do 12 m</t>
  </si>
  <si>
    <t>2099434548</t>
  </si>
  <si>
    <t>783122710</t>
  </si>
  <si>
    <t>Nátery oceľ.konštr. syntetické na vzduchu schnúce ťažkých A základné - 35µm</t>
  </si>
  <si>
    <t>-953014477</t>
  </si>
  <si>
    <t>783122510</t>
  </si>
  <si>
    <t xml:space="preserve">Nátery oceľ.konštr. syntetické na vzduchu schnúce ťažkých A dvojnás. 1x s emailovaním </t>
  </si>
  <si>
    <t>-1578641495</t>
  </si>
  <si>
    <t>Robotn.dom - Slaboprudové rozvody</t>
  </si>
  <si>
    <t>Marden s.r.o.</t>
  </si>
  <si>
    <t>22-M -  Montáže oznam. a zabezp. zariadení</t>
  </si>
  <si>
    <t>220330394P</t>
  </si>
  <si>
    <t>Montáž kamerového KIT-u (8 kamier)</t>
  </si>
  <si>
    <t>429595762</t>
  </si>
  <si>
    <t>Alarmy s.r.o. 01</t>
  </si>
  <si>
    <t>Kamerový KIT:8-kanálový digital</t>
  </si>
  <si>
    <t>kmpl</t>
  </si>
  <si>
    <t>-483097195</t>
  </si>
  <si>
    <t>Alarmy s.r.o. 10</t>
  </si>
  <si>
    <t>Zabezpečovací systém</t>
  </si>
  <si>
    <t>-900809852</t>
  </si>
  <si>
    <t>Alarmy s.r.o. 02</t>
  </si>
  <si>
    <t>Monitor</t>
  </si>
  <si>
    <t>1091786305</t>
  </si>
  <si>
    <t>Alarmy s.r.o.</t>
  </si>
  <si>
    <t>Adaptér 12V DC</t>
  </si>
  <si>
    <t>778211192</t>
  </si>
  <si>
    <t>2203303zab</t>
  </si>
  <si>
    <t>Montáž zabezpečovacieho zariadenia</t>
  </si>
  <si>
    <t>2045437039</t>
  </si>
  <si>
    <t>HZS000114</t>
  </si>
  <si>
    <t>Stavebno montážne práce náročné - prehliadky pracoviska a revízie (Tr 4) v rozsahu viac ako 8 hodín</t>
  </si>
  <si>
    <t>hod</t>
  </si>
  <si>
    <t>537013092</t>
  </si>
  <si>
    <t>Elektro - Elektroinštalácia a bleskozvod</t>
  </si>
  <si>
    <t>9 - Ostatné konštrukcie a práce-búranie</t>
  </si>
  <si>
    <t>21-M - Elektromontáže</t>
  </si>
  <si>
    <t>210220280</t>
  </si>
  <si>
    <t>Uzemňovacia tyč FeZn ZT</t>
  </si>
  <si>
    <t>138</t>
  </si>
  <si>
    <t>3544222500</t>
  </si>
  <si>
    <t>Zemniaca  tyč   ocelová žiarovo zinkovaná  označenie  ZT 1,5 m   ZIN HRONSKY BENADIKT</t>
  </si>
  <si>
    <t>139</t>
  </si>
  <si>
    <t>210220301</t>
  </si>
  <si>
    <t>Bleskozvodová svorka do 2 skrutiek (SS, SR 03)</t>
  </si>
  <si>
    <t>140</t>
  </si>
  <si>
    <t>3540406800</t>
  </si>
  <si>
    <t>141</t>
  </si>
  <si>
    <t xml:space="preserve">odpady - Odpady </t>
  </si>
  <si>
    <t>HSV - Práce a dodávky HSV</t>
  </si>
  <si>
    <t xml:space="preserve">    9 - Ostatné konštrukcie a práce-búranie</t>
  </si>
  <si>
    <t>97908odpad</t>
  </si>
  <si>
    <t>Súbor odpadov za komplet stavbu neobsiahnuté v zmluve o dielo ani dodatku č.1</t>
  </si>
  <si>
    <t>-1299690971</t>
  </si>
  <si>
    <t>1) Krycí list rozpočtu</t>
  </si>
  <si>
    <t>2) Rekapitulácia rozpočtu</t>
  </si>
  <si>
    <t>3) Rozpočet</t>
  </si>
  <si>
    <t>Rekapitulácia stavby</t>
  </si>
  <si>
    <t>Rekonštrukcia objektu Robotnícky dom - III etapa</t>
  </si>
  <si>
    <t>Výkaz výmer</t>
  </si>
  <si>
    <t>Akad. arch. Černušák</t>
  </si>
  <si>
    <t>HR-Svorka SS + revízna správa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</si>
</sst>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%"/>
    <numFmt numFmtId="183" formatCode="dd\.mm\.yyyy"/>
    <numFmt numFmtId="184" formatCode="#,##0.00000"/>
    <numFmt numFmtId="185" formatCode="#,##0.000"/>
  </numFmts>
  <fonts count="79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9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182" fontId="6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71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34" borderId="26" xfId="0" applyFont="1" applyFill="1" applyBorder="1" applyAlignment="1">
      <alignment vertical="center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right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right" vertical="center"/>
    </xf>
    <xf numFmtId="0" fontId="5" fillId="34" borderId="26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63" fillId="0" borderId="13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3" fillId="0" borderId="14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7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4" fontId="74" fillId="0" borderId="16" xfId="0" applyNumberFormat="1" applyFont="1" applyBorder="1" applyAlignment="1">
      <alignment/>
    </xf>
    <xf numFmtId="184" fontId="74" fillId="0" borderId="17" xfId="0" applyNumberFormat="1" applyFont="1" applyBorder="1" applyAlignment="1">
      <alignment/>
    </xf>
    <xf numFmtId="185" fontId="9" fillId="0" borderId="0" xfId="0" applyNumberFormat="1" applyFont="1" applyAlignment="1">
      <alignment vertical="center"/>
    </xf>
    <xf numFmtId="0" fontId="65" fillId="0" borderId="13" xfId="0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horizontal="left"/>
    </xf>
    <xf numFmtId="0" fontId="65" fillId="0" borderId="14" xfId="0" applyFont="1" applyBorder="1" applyAlignment="1">
      <alignment/>
    </xf>
    <xf numFmtId="0" fontId="65" fillId="0" borderId="18" xfId="0" applyFont="1" applyBorder="1" applyAlignment="1">
      <alignment/>
    </xf>
    <xf numFmtId="184" fontId="65" fillId="0" borderId="0" xfId="0" applyNumberFormat="1" applyFont="1" applyBorder="1" applyAlignment="1">
      <alignment/>
    </xf>
    <xf numFmtId="184" fontId="65" fillId="0" borderId="19" xfId="0" applyNumberFormat="1" applyFont="1" applyBorder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185" fontId="65" fillId="0" borderId="0" xfId="0" applyNumberFormat="1" applyFont="1" applyAlignment="1">
      <alignment vertical="center"/>
    </xf>
    <xf numFmtId="0" fontId="64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185" fontId="0" fillId="0" borderId="31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69" fillId="0" borderId="31" xfId="0" applyFont="1" applyBorder="1" applyAlignment="1">
      <alignment horizontal="left" vertical="center"/>
    </xf>
    <xf numFmtId="184" fontId="69" fillId="0" borderId="0" xfId="0" applyNumberFormat="1" applyFont="1" applyBorder="1" applyAlignment="1">
      <alignment vertical="center"/>
    </xf>
    <xf numFmtId="184" fontId="69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75" fillId="0" borderId="31" xfId="0" applyFont="1" applyBorder="1" applyAlignment="1" applyProtection="1">
      <alignment horizontal="center" vertical="center"/>
      <protection locked="0"/>
    </xf>
    <xf numFmtId="49" fontId="75" fillId="0" borderId="31" xfId="0" applyNumberFormat="1" applyFont="1" applyBorder="1" applyAlignment="1" applyProtection="1">
      <alignment horizontal="left" vertical="center" wrapText="1"/>
      <protection locked="0"/>
    </xf>
    <xf numFmtId="0" fontId="75" fillId="0" borderId="31" xfId="0" applyFont="1" applyBorder="1" applyAlignment="1" applyProtection="1">
      <alignment horizontal="center" vertical="center" wrapText="1"/>
      <protection locked="0"/>
    </xf>
    <xf numFmtId="185" fontId="75" fillId="0" borderId="31" xfId="0" applyNumberFormat="1" applyFont="1" applyBorder="1" applyAlignment="1" applyProtection="1">
      <alignment vertical="center"/>
      <protection locked="0"/>
    </xf>
    <xf numFmtId="0" fontId="69" fillId="0" borderId="21" xfId="0" applyFont="1" applyBorder="1" applyAlignment="1">
      <alignment horizontal="center" vertical="center"/>
    </xf>
    <xf numFmtId="184" fontId="69" fillId="0" borderId="21" xfId="0" applyNumberFormat="1" applyFont="1" applyBorder="1" applyAlignment="1">
      <alignment vertical="center"/>
    </xf>
    <xf numFmtId="184" fontId="69" fillId="0" borderId="22" xfId="0" applyNumberFormat="1" applyFont="1" applyBorder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76" fillId="33" borderId="0" xfId="0" applyFont="1" applyFill="1" applyAlignment="1" applyProtection="1">
      <alignment horizontal="left" vertical="center"/>
      <protection/>
    </xf>
    <xf numFmtId="0" fontId="77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75" fillId="0" borderId="31" xfId="0" applyFont="1" applyBorder="1" applyAlignment="1" applyProtection="1">
      <alignment horizontal="left" vertical="center" wrapText="1"/>
      <protection locked="0"/>
    </xf>
    <xf numFmtId="0" fontId="75" fillId="0" borderId="31" xfId="0" applyFont="1" applyBorder="1" applyAlignment="1" applyProtection="1">
      <alignment vertical="center"/>
      <protection locked="0"/>
    </xf>
    <xf numFmtId="185" fontId="75" fillId="0" borderId="31" xfId="0" applyNumberFormat="1" applyFont="1" applyBorder="1" applyAlignment="1" applyProtection="1">
      <alignment vertical="center"/>
      <protection locked="0"/>
    </xf>
    <xf numFmtId="0" fontId="77" fillId="33" borderId="0" xfId="36" applyFont="1" applyFill="1" applyAlignment="1" applyProtection="1">
      <alignment horizontal="center" vertical="center"/>
      <protection/>
    </xf>
    <xf numFmtId="0" fontId="66" fillId="35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85" fontId="64" fillId="0" borderId="28" xfId="0" applyNumberFormat="1" applyFont="1" applyBorder="1" applyAlignment="1">
      <alignment/>
    </xf>
    <xf numFmtId="185" fontId="64" fillId="0" borderId="28" xfId="0" applyNumberFormat="1" applyFont="1" applyBorder="1" applyAlignment="1">
      <alignment vertical="center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vertical="center"/>
      <protection locked="0"/>
    </xf>
    <xf numFmtId="185" fontId="0" fillId="0" borderId="31" xfId="0" applyNumberFormat="1" applyFont="1" applyBorder="1" applyAlignment="1" applyProtection="1">
      <alignment vertical="center"/>
      <protection locked="0"/>
    </xf>
    <xf numFmtId="185" fontId="63" fillId="0" borderId="16" xfId="0" applyNumberFormat="1" applyFont="1" applyBorder="1" applyAlignment="1">
      <alignment/>
    </xf>
    <xf numFmtId="185" fontId="63" fillId="0" borderId="16" xfId="0" applyNumberFormat="1" applyFont="1" applyBorder="1" applyAlignment="1">
      <alignment vertical="center"/>
    </xf>
    <xf numFmtId="185" fontId="64" fillId="0" borderId="21" xfId="0" applyNumberFormat="1" applyFont="1" applyBorder="1" applyAlignment="1">
      <alignment/>
    </xf>
    <xf numFmtId="185" fontId="64" fillId="0" borderId="21" xfId="0" applyNumberFormat="1" applyFont="1" applyBorder="1" applyAlignment="1">
      <alignment vertical="center"/>
    </xf>
    <xf numFmtId="0" fontId="4" fillId="34" borderId="28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78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185" fontId="72" fillId="0" borderId="16" xfId="0" applyNumberFormat="1" applyFont="1" applyBorder="1" applyAlignment="1">
      <alignment/>
    </xf>
    <xf numFmtId="185" fontId="5" fillId="0" borderId="16" xfId="0" applyNumberFormat="1" applyFont="1" applyBorder="1" applyAlignment="1">
      <alignment vertical="center"/>
    </xf>
    <xf numFmtId="185" fontId="63" fillId="0" borderId="0" xfId="0" applyNumberFormat="1" applyFont="1" applyBorder="1" applyAlignment="1">
      <alignment/>
    </xf>
    <xf numFmtId="185" fontId="6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83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63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4" fontId="72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4" fontId="72" fillId="0" borderId="0" xfId="0" applyNumberFormat="1" applyFont="1" applyBorder="1" applyAlignment="1">
      <alignment vertical="center"/>
    </xf>
    <xf numFmtId="4" fontId="69" fillId="0" borderId="0" xfId="0" applyNumberFormat="1" applyFont="1" applyBorder="1" applyAlignment="1">
      <alignment vertical="center"/>
    </xf>
    <xf numFmtId="4" fontId="5" fillId="34" borderId="26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185" fontId="63" fillId="0" borderId="28" xfId="0" applyNumberFormat="1" applyFont="1" applyBorder="1" applyAlignment="1">
      <alignment/>
    </xf>
    <xf numFmtId="185" fontId="63" fillId="0" borderId="28" xfId="0" applyNumberFormat="1" applyFont="1" applyBorder="1" applyAlignment="1">
      <alignment vertical="center"/>
    </xf>
    <xf numFmtId="185" fontId="63" fillId="0" borderId="21" xfId="0" applyNumberFormat="1" applyFont="1" applyBorder="1" applyAlignment="1">
      <alignment/>
    </xf>
    <xf numFmtId="185" fontId="63" fillId="0" borderId="21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7243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B1E1B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CA58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99DB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BE35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3E3C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Data\System\Temp\rad7243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Data\System\Temp\radB1E1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Data\System\Temp\radCA58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Data\System\Temp\rad99D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Data\System\Temp\radBE35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CenkrosData\System\Temp\rad3E3C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9"/>
  <sheetViews>
    <sheetView showGridLines="0" zoomScalePageLayoutView="0" workbookViewId="0" topLeftCell="A1">
      <pane ySplit="1" topLeftCell="A77" activePane="bottomLeft" state="frozen"/>
      <selection pane="topLeft" activeCell="A1" sqref="A1"/>
      <selection pane="bottomLeft" activeCell="O15" sqref="O15:P1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05"/>
      <c r="B1" s="102"/>
      <c r="C1" s="102"/>
      <c r="D1" s="103" t="s">
        <v>0</v>
      </c>
      <c r="E1" s="102"/>
      <c r="F1" s="104" t="s">
        <v>368</v>
      </c>
      <c r="G1" s="104"/>
      <c r="H1" s="110" t="s">
        <v>369</v>
      </c>
      <c r="I1" s="110"/>
      <c r="J1" s="110"/>
      <c r="K1" s="110"/>
      <c r="L1" s="104" t="s">
        <v>370</v>
      </c>
      <c r="M1" s="102"/>
      <c r="N1" s="102"/>
      <c r="O1" s="103" t="s">
        <v>50</v>
      </c>
      <c r="P1" s="102"/>
      <c r="Q1" s="102"/>
      <c r="R1" s="102"/>
      <c r="S1" s="104" t="s">
        <v>371</v>
      </c>
      <c r="T1" s="104"/>
      <c r="U1" s="105"/>
      <c r="V1" s="10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52" t="s">
        <v>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S2" s="111" t="s">
        <v>4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  <c r="AT2" s="7" t="s">
        <v>43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41</v>
      </c>
    </row>
    <row r="4" spans="2:46" ht="36.75" customHeight="1">
      <c r="B4" s="11"/>
      <c r="C4" s="130" t="s">
        <v>373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3"/>
      <c r="T4" s="14" t="s">
        <v>6</v>
      </c>
      <c r="AT4" s="7" t="s">
        <v>2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4.75" customHeight="1">
      <c r="B6" s="11"/>
      <c r="C6" s="12"/>
      <c r="D6" s="17" t="s">
        <v>7</v>
      </c>
      <c r="E6" s="12"/>
      <c r="F6" s="132" t="s">
        <v>372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2"/>
      <c r="R6" s="13"/>
    </row>
    <row r="7" spans="2:18" s="1" customFormat="1" ht="32.25" customHeight="1">
      <c r="B7" s="19"/>
      <c r="C7" s="20"/>
      <c r="D7" s="16" t="s">
        <v>51</v>
      </c>
      <c r="E7" s="20"/>
      <c r="F7" s="154" t="s">
        <v>52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0"/>
      <c r="R7" s="21"/>
    </row>
    <row r="8" spans="2:18" s="1" customFormat="1" ht="14.25" customHeight="1">
      <c r="B8" s="19"/>
      <c r="C8" s="20"/>
      <c r="D8" s="17" t="s">
        <v>8</v>
      </c>
      <c r="E8" s="20"/>
      <c r="F8" s="15" t="s">
        <v>18</v>
      </c>
      <c r="G8" s="20"/>
      <c r="H8" s="20"/>
      <c r="I8" s="20"/>
      <c r="J8" s="20"/>
      <c r="K8" s="20"/>
      <c r="L8" s="20"/>
      <c r="M8" s="17" t="s">
        <v>9</v>
      </c>
      <c r="N8" s="20"/>
      <c r="O8" s="15" t="s">
        <v>1</v>
      </c>
      <c r="P8" s="20"/>
      <c r="Q8" s="20"/>
      <c r="R8" s="21"/>
    </row>
    <row r="9" spans="2:18" s="1" customFormat="1" ht="14.25" customHeight="1">
      <c r="B9" s="19"/>
      <c r="C9" s="20"/>
      <c r="D9" s="17" t="s">
        <v>10</v>
      </c>
      <c r="E9" s="20"/>
      <c r="F9" s="15" t="s">
        <v>11</v>
      </c>
      <c r="G9" s="20"/>
      <c r="H9" s="20"/>
      <c r="I9" s="20"/>
      <c r="J9" s="20"/>
      <c r="K9" s="20"/>
      <c r="L9" s="20"/>
      <c r="M9" s="17" t="s">
        <v>12</v>
      </c>
      <c r="N9" s="20"/>
      <c r="O9" s="134">
        <v>43857</v>
      </c>
      <c r="P9" s="131"/>
      <c r="Q9" s="20"/>
      <c r="R9" s="21"/>
    </row>
    <row r="10" spans="2:18" s="1" customFormat="1" ht="10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25" customHeight="1">
      <c r="B11" s="19"/>
      <c r="C11" s="20"/>
      <c r="D11" s="17" t="s">
        <v>13</v>
      </c>
      <c r="E11" s="20"/>
      <c r="F11" s="20"/>
      <c r="G11" s="20"/>
      <c r="H11" s="20"/>
      <c r="I11" s="20"/>
      <c r="J11" s="20"/>
      <c r="K11" s="20"/>
      <c r="L11" s="20"/>
      <c r="M11" s="17" t="s">
        <v>14</v>
      </c>
      <c r="N11" s="20"/>
      <c r="O11" s="135" t="s">
        <v>1</v>
      </c>
      <c r="P11" s="131"/>
      <c r="Q11" s="20"/>
      <c r="R11" s="21"/>
    </row>
    <row r="12" spans="2:18" s="1" customFormat="1" ht="18" customHeight="1">
      <c r="B12" s="19"/>
      <c r="C12" s="20"/>
      <c r="D12" s="20"/>
      <c r="E12" s="15" t="s">
        <v>53</v>
      </c>
      <c r="F12" s="20"/>
      <c r="G12" s="20"/>
      <c r="H12" s="20"/>
      <c r="I12" s="20"/>
      <c r="J12" s="20"/>
      <c r="K12" s="20"/>
      <c r="L12" s="20"/>
      <c r="M12" s="17" t="s">
        <v>16</v>
      </c>
      <c r="N12" s="20"/>
      <c r="O12" s="135" t="s">
        <v>1</v>
      </c>
      <c r="P12" s="131"/>
      <c r="Q12" s="20"/>
      <c r="R12" s="21"/>
    </row>
    <row r="13" spans="2:18" s="1" customFormat="1" ht="6.7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25" customHeight="1">
      <c r="B14" s="19"/>
      <c r="C14" s="20"/>
      <c r="D14" s="17" t="s">
        <v>17</v>
      </c>
      <c r="E14" s="20"/>
      <c r="F14" s="20"/>
      <c r="G14" s="20"/>
      <c r="H14" s="20"/>
      <c r="I14" s="20"/>
      <c r="J14" s="20"/>
      <c r="K14" s="20"/>
      <c r="L14" s="20"/>
      <c r="M14" s="17" t="s">
        <v>14</v>
      </c>
      <c r="N14" s="20"/>
      <c r="O14" s="135" t="s">
        <v>1</v>
      </c>
      <c r="P14" s="131"/>
      <c r="Q14" s="20"/>
      <c r="R14" s="21"/>
    </row>
    <row r="15" spans="2:18" s="1" customFormat="1" ht="18" customHeight="1">
      <c r="B15" s="19"/>
      <c r="C15" s="20"/>
      <c r="D15" s="20"/>
      <c r="E15" s="15" t="s">
        <v>18</v>
      </c>
      <c r="F15" s="20"/>
      <c r="G15" s="20"/>
      <c r="H15" s="20"/>
      <c r="I15" s="20"/>
      <c r="J15" s="20"/>
      <c r="K15" s="20"/>
      <c r="L15" s="20"/>
      <c r="M15" s="17" t="s">
        <v>16</v>
      </c>
      <c r="N15" s="20"/>
      <c r="O15" s="135" t="s">
        <v>1</v>
      </c>
      <c r="P15" s="131"/>
      <c r="Q15" s="20"/>
      <c r="R15" s="21"/>
    </row>
    <row r="16" spans="2:18" s="1" customFormat="1" ht="6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2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14</v>
      </c>
      <c r="N17" s="20"/>
      <c r="O17" s="135" t="s">
        <v>1</v>
      </c>
      <c r="P17" s="131"/>
      <c r="Q17" s="20"/>
      <c r="R17" s="21"/>
    </row>
    <row r="18" spans="2:18" s="1" customFormat="1" ht="18" customHeight="1">
      <c r="B18" s="19"/>
      <c r="C18" s="20"/>
      <c r="D18" s="20"/>
      <c r="E18" s="15" t="s">
        <v>18</v>
      </c>
      <c r="F18" s="20"/>
      <c r="G18" s="20"/>
      <c r="H18" s="20"/>
      <c r="I18" s="20"/>
      <c r="J18" s="20"/>
      <c r="K18" s="20"/>
      <c r="L18" s="20"/>
      <c r="M18" s="17" t="s">
        <v>16</v>
      </c>
      <c r="N18" s="20"/>
      <c r="O18" s="135" t="s">
        <v>1</v>
      </c>
      <c r="P18" s="131"/>
      <c r="Q18" s="20"/>
      <c r="R18" s="21"/>
    </row>
    <row r="19" spans="2:18" s="1" customFormat="1" ht="6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2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14</v>
      </c>
      <c r="N20" s="20"/>
      <c r="O20" s="135" t="s">
        <v>1</v>
      </c>
      <c r="P20" s="131"/>
      <c r="Q20" s="20"/>
      <c r="R20" s="21"/>
    </row>
    <row r="21" spans="2:18" s="1" customFormat="1" ht="18" customHeight="1">
      <c r="B21" s="19"/>
      <c r="C21" s="20"/>
      <c r="D21" s="20"/>
      <c r="E21" s="15" t="s">
        <v>54</v>
      </c>
      <c r="F21" s="20"/>
      <c r="G21" s="20"/>
      <c r="H21" s="20"/>
      <c r="I21" s="20"/>
      <c r="J21" s="20"/>
      <c r="K21" s="20"/>
      <c r="L21" s="20"/>
      <c r="M21" s="17" t="s">
        <v>16</v>
      </c>
      <c r="N21" s="20"/>
      <c r="O21" s="135" t="s">
        <v>1</v>
      </c>
      <c r="P21" s="131"/>
      <c r="Q21" s="20"/>
      <c r="R21" s="21"/>
    </row>
    <row r="22" spans="2:18" s="1" customFormat="1" ht="6.7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2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49" t="s">
        <v>1</v>
      </c>
      <c r="F24" s="131"/>
      <c r="G24" s="131"/>
      <c r="H24" s="131"/>
      <c r="I24" s="131"/>
      <c r="J24" s="131"/>
      <c r="K24" s="131"/>
      <c r="L24" s="131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25" customHeight="1">
      <c r="B27" s="19"/>
      <c r="C27" s="20"/>
      <c r="D27" s="49" t="s">
        <v>55</v>
      </c>
      <c r="E27" s="20"/>
      <c r="F27" s="20"/>
      <c r="G27" s="20"/>
      <c r="H27" s="20"/>
      <c r="I27" s="20"/>
      <c r="J27" s="20"/>
      <c r="K27" s="20"/>
      <c r="L27" s="20"/>
      <c r="M27" s="150">
        <f>N88</f>
        <v>0</v>
      </c>
      <c r="N27" s="131"/>
      <c r="O27" s="131"/>
      <c r="P27" s="131"/>
      <c r="Q27" s="20"/>
      <c r="R27" s="21"/>
    </row>
    <row r="28" spans="2:18" s="1" customFormat="1" ht="14.25" customHeight="1">
      <c r="B28" s="19"/>
      <c r="C28" s="20"/>
      <c r="D28" s="18" t="s">
        <v>56</v>
      </c>
      <c r="E28" s="20"/>
      <c r="F28" s="20"/>
      <c r="G28" s="20"/>
      <c r="H28" s="20"/>
      <c r="I28" s="20"/>
      <c r="J28" s="20"/>
      <c r="K28" s="20"/>
      <c r="L28" s="20"/>
      <c r="M28" s="150">
        <f>N100</f>
        <v>0</v>
      </c>
      <c r="N28" s="131"/>
      <c r="O28" s="131"/>
      <c r="P28" s="131"/>
      <c r="Q28" s="20"/>
      <c r="R28" s="21"/>
    </row>
    <row r="29" spans="2:18" s="1" customFormat="1" ht="6.7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4.75" customHeight="1">
      <c r="B30" s="19"/>
      <c r="C30" s="20"/>
      <c r="D30" s="50" t="s">
        <v>22</v>
      </c>
      <c r="E30" s="20"/>
      <c r="F30" s="20"/>
      <c r="G30" s="20"/>
      <c r="H30" s="20"/>
      <c r="I30" s="20"/>
      <c r="J30" s="20"/>
      <c r="K30" s="20"/>
      <c r="L30" s="20"/>
      <c r="M30" s="151">
        <f>ROUND(M27+M28,2)</f>
        <v>0</v>
      </c>
      <c r="N30" s="131"/>
      <c r="O30" s="131"/>
      <c r="P30" s="131"/>
      <c r="Q30" s="20"/>
      <c r="R30" s="21"/>
    </row>
    <row r="31" spans="2:18" s="1" customFormat="1" ht="6.7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25" customHeight="1">
      <c r="B32" s="19"/>
      <c r="C32" s="20"/>
      <c r="D32" s="22" t="s">
        <v>23</v>
      </c>
      <c r="E32" s="22" t="s">
        <v>24</v>
      </c>
      <c r="F32" s="23">
        <v>0.2</v>
      </c>
      <c r="G32" s="51" t="s">
        <v>25</v>
      </c>
      <c r="H32" s="145">
        <f>ROUND((SUM(BE100:BE101)+SUM(BE119:BE158)),2)</f>
        <v>0</v>
      </c>
      <c r="I32" s="131"/>
      <c r="J32" s="131"/>
      <c r="K32" s="20"/>
      <c r="L32" s="20"/>
      <c r="M32" s="145">
        <f>ROUND(ROUND((SUM(BE100:BE101)+SUM(BE119:BE158)),2)*F32,2)</f>
        <v>0</v>
      </c>
      <c r="N32" s="131"/>
      <c r="O32" s="131"/>
      <c r="P32" s="131"/>
      <c r="Q32" s="20"/>
      <c r="R32" s="21"/>
    </row>
    <row r="33" spans="2:18" s="1" customFormat="1" ht="14.25" customHeight="1">
      <c r="B33" s="19"/>
      <c r="C33" s="20"/>
      <c r="D33" s="20"/>
      <c r="E33" s="22" t="s">
        <v>26</v>
      </c>
      <c r="F33" s="23">
        <v>0.2</v>
      </c>
      <c r="G33" s="51" t="s">
        <v>25</v>
      </c>
      <c r="H33" s="145">
        <f>ROUND((SUM(BF100:BF101)+SUM(BF119:BF158)),2)</f>
        <v>0</v>
      </c>
      <c r="I33" s="131"/>
      <c r="J33" s="131"/>
      <c r="K33" s="20"/>
      <c r="L33" s="20"/>
      <c r="M33" s="145">
        <f>ROUND(ROUND((SUM(BF100:BF101)+SUM(BF119:BF158)),2)*F33,2)</f>
        <v>0</v>
      </c>
      <c r="N33" s="131"/>
      <c r="O33" s="131"/>
      <c r="P33" s="131"/>
      <c r="Q33" s="20"/>
      <c r="R33" s="21"/>
    </row>
    <row r="34" spans="2:18" s="1" customFormat="1" ht="14.25" customHeight="1" hidden="1">
      <c r="B34" s="19"/>
      <c r="C34" s="20"/>
      <c r="D34" s="20"/>
      <c r="E34" s="22" t="s">
        <v>27</v>
      </c>
      <c r="F34" s="23">
        <v>0.2</v>
      </c>
      <c r="G34" s="51" t="s">
        <v>25</v>
      </c>
      <c r="H34" s="145">
        <f>ROUND((SUM(BG100:BG101)+SUM(BG119:BG158)),2)</f>
        <v>0</v>
      </c>
      <c r="I34" s="131"/>
      <c r="J34" s="131"/>
      <c r="K34" s="20"/>
      <c r="L34" s="20"/>
      <c r="M34" s="145">
        <v>0</v>
      </c>
      <c r="N34" s="131"/>
      <c r="O34" s="131"/>
      <c r="P34" s="131"/>
      <c r="Q34" s="20"/>
      <c r="R34" s="21"/>
    </row>
    <row r="35" spans="2:18" s="1" customFormat="1" ht="14.25" customHeight="1" hidden="1">
      <c r="B35" s="19"/>
      <c r="C35" s="20"/>
      <c r="D35" s="20"/>
      <c r="E35" s="22" t="s">
        <v>28</v>
      </c>
      <c r="F35" s="23">
        <v>0.2</v>
      </c>
      <c r="G35" s="51" t="s">
        <v>25</v>
      </c>
      <c r="H35" s="145">
        <f>ROUND((SUM(BH100:BH101)+SUM(BH119:BH158)),2)</f>
        <v>0</v>
      </c>
      <c r="I35" s="131"/>
      <c r="J35" s="131"/>
      <c r="K35" s="20"/>
      <c r="L35" s="20"/>
      <c r="M35" s="145">
        <v>0</v>
      </c>
      <c r="N35" s="131"/>
      <c r="O35" s="131"/>
      <c r="P35" s="131"/>
      <c r="Q35" s="20"/>
      <c r="R35" s="21"/>
    </row>
    <row r="36" spans="2:18" s="1" customFormat="1" ht="14.25" customHeight="1" hidden="1">
      <c r="B36" s="19"/>
      <c r="C36" s="20"/>
      <c r="D36" s="20"/>
      <c r="E36" s="22" t="s">
        <v>29</v>
      </c>
      <c r="F36" s="23">
        <v>0</v>
      </c>
      <c r="G36" s="51" t="s">
        <v>25</v>
      </c>
      <c r="H36" s="145">
        <f>ROUND((SUM(BI100:BI101)+SUM(BI119:BI158)),2)</f>
        <v>0</v>
      </c>
      <c r="I36" s="131"/>
      <c r="J36" s="131"/>
      <c r="K36" s="20"/>
      <c r="L36" s="20"/>
      <c r="M36" s="145">
        <v>0</v>
      </c>
      <c r="N36" s="131"/>
      <c r="O36" s="131"/>
      <c r="P36" s="131"/>
      <c r="Q36" s="20"/>
      <c r="R36" s="21"/>
    </row>
    <row r="37" spans="2:18" s="1" customFormat="1" ht="6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4.75" customHeight="1">
      <c r="B38" s="19"/>
      <c r="C38" s="48"/>
      <c r="D38" s="52" t="s">
        <v>30</v>
      </c>
      <c r="E38" s="41"/>
      <c r="F38" s="41"/>
      <c r="G38" s="53" t="s">
        <v>31</v>
      </c>
      <c r="H38" s="54" t="s">
        <v>32</v>
      </c>
      <c r="I38" s="41"/>
      <c r="J38" s="41"/>
      <c r="K38" s="41"/>
      <c r="L38" s="146">
        <f>SUM(M30:M36)</f>
        <v>0</v>
      </c>
      <c r="M38" s="147"/>
      <c r="N38" s="147"/>
      <c r="O38" s="147"/>
      <c r="P38" s="148"/>
      <c r="Q38" s="48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6.7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 hidden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 hidden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 hidden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 hidden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 hidden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 hidden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 hidden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 hidden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 hidden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2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7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75" customHeight="1">
      <c r="B76" s="19"/>
      <c r="C76" s="130" t="s">
        <v>373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7</v>
      </c>
      <c r="D78" s="20"/>
      <c r="E78" s="20"/>
      <c r="F78" s="132" t="str">
        <f>F6</f>
        <v>Rekonštrukcia objektu Robotnícky dom - III etapa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20"/>
      <c r="R78" s="21"/>
    </row>
    <row r="79" spans="2:18" s="1" customFormat="1" ht="36.75" customHeight="1">
      <c r="B79" s="19"/>
      <c r="C79" s="40" t="s">
        <v>51</v>
      </c>
      <c r="D79" s="20"/>
      <c r="E79" s="20"/>
      <c r="F79" s="133" t="str">
        <f>F7</f>
        <v>Robot.dom - Spevnené plochy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20"/>
      <c r="R79" s="21"/>
    </row>
    <row r="80" spans="2:18" s="1" customFormat="1" ht="6.7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10</v>
      </c>
      <c r="D81" s="20"/>
      <c r="E81" s="20"/>
      <c r="F81" s="15" t="str">
        <f>F9</f>
        <v>Hlohovec</v>
      </c>
      <c r="G81" s="20"/>
      <c r="H81" s="20"/>
      <c r="I81" s="20"/>
      <c r="J81" s="20"/>
      <c r="K81" s="17" t="s">
        <v>12</v>
      </c>
      <c r="L81" s="20"/>
      <c r="M81" s="134">
        <f>IF(O9="","",O9)</f>
        <v>43857</v>
      </c>
      <c r="N81" s="131"/>
      <c r="O81" s="131"/>
      <c r="P81" s="131"/>
      <c r="Q81" s="20"/>
      <c r="R81" s="21"/>
    </row>
    <row r="82" spans="2:18" s="1" customFormat="1" ht="6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13</v>
      </c>
      <c r="D83" s="20"/>
      <c r="E83" s="20"/>
      <c r="F83" s="15" t="str">
        <f>E12</f>
        <v>Vlastivedné múzeum Hlohovec</v>
      </c>
      <c r="G83" s="20"/>
      <c r="H83" s="20"/>
      <c r="I83" s="20"/>
      <c r="J83" s="20"/>
      <c r="K83" s="17" t="s">
        <v>19</v>
      </c>
      <c r="L83" s="20"/>
      <c r="M83" s="135" t="str">
        <f>E18</f>
        <v> </v>
      </c>
      <c r="N83" s="131"/>
      <c r="O83" s="131"/>
      <c r="P83" s="131"/>
      <c r="Q83" s="131"/>
      <c r="R83" s="21"/>
    </row>
    <row r="84" spans="2:18" s="1" customFormat="1" ht="14.25" customHeight="1">
      <c r="B84" s="19"/>
      <c r="C84" s="17" t="s">
        <v>17</v>
      </c>
      <c r="D84" s="20"/>
      <c r="E84" s="20"/>
      <c r="F84" s="15" t="str">
        <f>IF(E15="","",E15)</f>
        <v> </v>
      </c>
      <c r="G84" s="20"/>
      <c r="H84" s="20"/>
      <c r="I84" s="20"/>
      <c r="J84" s="20"/>
      <c r="K84" s="17" t="s">
        <v>20</v>
      </c>
      <c r="L84" s="20"/>
      <c r="M84" s="135" t="str">
        <f>E21</f>
        <v>D.Langerová</v>
      </c>
      <c r="N84" s="131"/>
      <c r="O84" s="131"/>
      <c r="P84" s="131"/>
      <c r="Q84" s="131"/>
      <c r="R84" s="21"/>
    </row>
    <row r="85" spans="2:18" s="1" customFormat="1" ht="9.7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3" t="s">
        <v>58</v>
      </c>
      <c r="D86" s="142"/>
      <c r="E86" s="142"/>
      <c r="F86" s="142"/>
      <c r="G86" s="142"/>
      <c r="H86" s="48"/>
      <c r="I86" s="48"/>
      <c r="J86" s="48"/>
      <c r="K86" s="48"/>
      <c r="L86" s="48"/>
      <c r="M86" s="48"/>
      <c r="N86" s="143" t="s">
        <v>59</v>
      </c>
      <c r="O86" s="131"/>
      <c r="P86" s="131"/>
      <c r="Q86" s="131"/>
      <c r="R86" s="21"/>
    </row>
    <row r="87" spans="2:18" s="1" customFormat="1" ht="9.7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5" t="s">
        <v>60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4">
        <f>N119</f>
        <v>0</v>
      </c>
      <c r="O88" s="131"/>
      <c r="P88" s="131"/>
      <c r="Q88" s="131"/>
      <c r="R88" s="21"/>
      <c r="AU88" s="7" t="s">
        <v>61</v>
      </c>
    </row>
    <row r="89" spans="2:18" s="2" customFormat="1" ht="24.75" customHeight="1">
      <c r="B89" s="56"/>
      <c r="C89" s="57"/>
      <c r="D89" s="58" t="s">
        <v>62</v>
      </c>
      <c r="E89" s="57"/>
      <c r="F89" s="57"/>
      <c r="G89" s="57"/>
      <c r="H89" s="57"/>
      <c r="I89" s="57"/>
      <c r="J89" s="57"/>
      <c r="K89" s="57"/>
      <c r="L89" s="57"/>
      <c r="M89" s="57"/>
      <c r="N89" s="136">
        <f>N120</f>
        <v>0</v>
      </c>
      <c r="O89" s="137"/>
      <c r="P89" s="137"/>
      <c r="Q89" s="137"/>
      <c r="R89" s="59"/>
    </row>
    <row r="90" spans="2:18" s="3" customFormat="1" ht="19.5" customHeight="1">
      <c r="B90" s="60"/>
      <c r="C90" s="61"/>
      <c r="D90" s="62" t="s">
        <v>63</v>
      </c>
      <c r="E90" s="61"/>
      <c r="F90" s="61"/>
      <c r="G90" s="61"/>
      <c r="H90" s="61"/>
      <c r="I90" s="61"/>
      <c r="J90" s="61"/>
      <c r="K90" s="61"/>
      <c r="L90" s="61"/>
      <c r="M90" s="61"/>
      <c r="N90" s="138">
        <f>N121</f>
        <v>0</v>
      </c>
      <c r="O90" s="139"/>
      <c r="P90" s="139"/>
      <c r="Q90" s="139"/>
      <c r="R90" s="63"/>
    </row>
    <row r="91" spans="2:18" s="3" customFormat="1" ht="19.5" customHeight="1">
      <c r="B91" s="60"/>
      <c r="C91" s="61"/>
      <c r="D91" s="62" t="s">
        <v>64</v>
      </c>
      <c r="E91" s="61"/>
      <c r="F91" s="61"/>
      <c r="G91" s="61"/>
      <c r="H91" s="61"/>
      <c r="I91" s="61"/>
      <c r="J91" s="61"/>
      <c r="K91" s="61"/>
      <c r="L91" s="61"/>
      <c r="M91" s="61"/>
      <c r="N91" s="138">
        <f>N133</f>
        <v>0</v>
      </c>
      <c r="O91" s="139"/>
      <c r="P91" s="139"/>
      <c r="Q91" s="139"/>
      <c r="R91" s="63"/>
    </row>
    <row r="92" spans="2:18" s="3" customFormat="1" ht="19.5" customHeight="1">
      <c r="B92" s="60"/>
      <c r="C92" s="61"/>
      <c r="D92" s="62" t="s">
        <v>65</v>
      </c>
      <c r="E92" s="61"/>
      <c r="F92" s="61"/>
      <c r="G92" s="61"/>
      <c r="H92" s="61"/>
      <c r="I92" s="61"/>
      <c r="J92" s="61"/>
      <c r="K92" s="61"/>
      <c r="L92" s="61"/>
      <c r="M92" s="61"/>
      <c r="N92" s="138">
        <f>N137</f>
        <v>0</v>
      </c>
      <c r="O92" s="139"/>
      <c r="P92" s="139"/>
      <c r="Q92" s="139"/>
      <c r="R92" s="63"/>
    </row>
    <row r="93" spans="2:18" s="3" customFormat="1" ht="19.5" customHeight="1">
      <c r="B93" s="60"/>
      <c r="C93" s="61"/>
      <c r="D93" s="62" t="s">
        <v>66</v>
      </c>
      <c r="E93" s="61"/>
      <c r="F93" s="61"/>
      <c r="G93" s="61"/>
      <c r="H93" s="61"/>
      <c r="I93" s="61"/>
      <c r="J93" s="61"/>
      <c r="K93" s="61"/>
      <c r="L93" s="61"/>
      <c r="M93" s="61"/>
      <c r="N93" s="138">
        <f>N140</f>
        <v>0</v>
      </c>
      <c r="O93" s="139"/>
      <c r="P93" s="139"/>
      <c r="Q93" s="139"/>
      <c r="R93" s="63"/>
    </row>
    <row r="94" spans="2:18" s="3" customFormat="1" ht="19.5" customHeight="1">
      <c r="B94" s="60"/>
      <c r="C94" s="61"/>
      <c r="D94" s="62" t="s">
        <v>67</v>
      </c>
      <c r="E94" s="61"/>
      <c r="F94" s="61"/>
      <c r="G94" s="61"/>
      <c r="H94" s="61"/>
      <c r="I94" s="61"/>
      <c r="J94" s="61"/>
      <c r="K94" s="61"/>
      <c r="L94" s="61"/>
      <c r="M94" s="61"/>
      <c r="N94" s="138">
        <f>N146</f>
        <v>0</v>
      </c>
      <c r="O94" s="139"/>
      <c r="P94" s="139"/>
      <c r="Q94" s="139"/>
      <c r="R94" s="63"/>
    </row>
    <row r="95" spans="2:18" s="2" customFormat="1" ht="24.75" customHeight="1">
      <c r="B95" s="56"/>
      <c r="C95" s="57"/>
      <c r="D95" s="58" t="s">
        <v>68</v>
      </c>
      <c r="E95" s="57"/>
      <c r="F95" s="57"/>
      <c r="G95" s="57"/>
      <c r="H95" s="57"/>
      <c r="I95" s="57"/>
      <c r="J95" s="57"/>
      <c r="K95" s="57"/>
      <c r="L95" s="57"/>
      <c r="M95" s="57"/>
      <c r="N95" s="136">
        <f>N148</f>
        <v>0</v>
      </c>
      <c r="O95" s="137"/>
      <c r="P95" s="137"/>
      <c r="Q95" s="137"/>
      <c r="R95" s="59"/>
    </row>
    <row r="96" spans="2:18" s="3" customFormat="1" ht="19.5" customHeight="1">
      <c r="B96" s="60"/>
      <c r="C96" s="61"/>
      <c r="D96" s="62" t="s">
        <v>69</v>
      </c>
      <c r="E96" s="61"/>
      <c r="F96" s="61"/>
      <c r="G96" s="61"/>
      <c r="H96" s="61"/>
      <c r="I96" s="61"/>
      <c r="J96" s="61"/>
      <c r="K96" s="61"/>
      <c r="L96" s="61"/>
      <c r="M96" s="61"/>
      <c r="N96" s="138">
        <f>N149</f>
        <v>0</v>
      </c>
      <c r="O96" s="139"/>
      <c r="P96" s="139"/>
      <c r="Q96" s="139"/>
      <c r="R96" s="63"/>
    </row>
    <row r="97" spans="2:18" s="3" customFormat="1" ht="19.5" customHeight="1">
      <c r="B97" s="60"/>
      <c r="C97" s="61"/>
      <c r="D97" s="62" t="s">
        <v>70</v>
      </c>
      <c r="E97" s="61"/>
      <c r="F97" s="61"/>
      <c r="G97" s="61"/>
      <c r="H97" s="61"/>
      <c r="I97" s="61"/>
      <c r="J97" s="61"/>
      <c r="K97" s="61"/>
      <c r="L97" s="61"/>
      <c r="M97" s="61"/>
      <c r="N97" s="138">
        <f>N152</f>
        <v>0</v>
      </c>
      <c r="O97" s="139"/>
      <c r="P97" s="139"/>
      <c r="Q97" s="139"/>
      <c r="R97" s="63"/>
    </row>
    <row r="98" spans="2:18" s="3" customFormat="1" ht="19.5" customHeight="1">
      <c r="B98" s="60"/>
      <c r="C98" s="61"/>
      <c r="D98" s="62" t="s">
        <v>71</v>
      </c>
      <c r="E98" s="61"/>
      <c r="F98" s="61"/>
      <c r="G98" s="61"/>
      <c r="H98" s="61"/>
      <c r="I98" s="61"/>
      <c r="J98" s="61"/>
      <c r="K98" s="61"/>
      <c r="L98" s="61"/>
      <c r="M98" s="61"/>
      <c r="N98" s="138">
        <f>N155</f>
        <v>0</v>
      </c>
      <c r="O98" s="139"/>
      <c r="P98" s="139"/>
      <c r="Q98" s="139"/>
      <c r="R98" s="63"/>
    </row>
    <row r="99" spans="2:18" s="1" customFormat="1" ht="21.7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21" s="1" customFormat="1" ht="29.25" customHeight="1">
      <c r="B100" s="19"/>
      <c r="C100" s="55" t="s">
        <v>72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40">
        <v>0</v>
      </c>
      <c r="O100" s="131"/>
      <c r="P100" s="131"/>
      <c r="Q100" s="131"/>
      <c r="R100" s="21"/>
      <c r="T100" s="64"/>
      <c r="U100" s="65" t="s">
        <v>23</v>
      </c>
    </row>
    <row r="101" spans="2:18" s="1" customFormat="1" ht="18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1" customFormat="1" ht="29.25" customHeight="1">
      <c r="B102" s="19"/>
      <c r="C102" s="47" t="s">
        <v>49</v>
      </c>
      <c r="D102" s="48"/>
      <c r="E102" s="48"/>
      <c r="F102" s="48"/>
      <c r="G102" s="48"/>
      <c r="H102" s="48"/>
      <c r="I102" s="48"/>
      <c r="J102" s="48"/>
      <c r="K102" s="48"/>
      <c r="L102" s="141">
        <f>ROUND(SUM(N88+N100),2)</f>
        <v>0</v>
      </c>
      <c r="M102" s="142"/>
      <c r="N102" s="142"/>
      <c r="O102" s="142"/>
      <c r="P102" s="142"/>
      <c r="Q102" s="142"/>
      <c r="R102" s="21"/>
    </row>
    <row r="103" spans="2:18" s="1" customFormat="1" ht="6.7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7" spans="2:18" s="1" customFormat="1" ht="6.7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18" s="1" customFormat="1" ht="36.75" customHeight="1">
      <c r="B108" s="19"/>
      <c r="C108" s="130" t="s">
        <v>373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21"/>
    </row>
    <row r="109" spans="2:18" s="1" customFormat="1" ht="6.7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1" customFormat="1" ht="30" customHeight="1">
      <c r="B110" s="19"/>
      <c r="C110" s="17" t="s">
        <v>7</v>
      </c>
      <c r="D110" s="20"/>
      <c r="E110" s="20"/>
      <c r="F110" s="132" t="s">
        <v>372</v>
      </c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20"/>
      <c r="R110" s="21"/>
    </row>
    <row r="111" spans="2:18" s="1" customFormat="1" ht="36.75" customHeight="1">
      <c r="B111" s="19"/>
      <c r="C111" s="40" t="s">
        <v>51</v>
      </c>
      <c r="D111" s="20"/>
      <c r="E111" s="20"/>
      <c r="F111" s="133" t="str">
        <f>F7</f>
        <v>Robot.dom - Spevnené plochy</v>
      </c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20"/>
      <c r="R111" s="21"/>
    </row>
    <row r="112" spans="2:18" s="1" customFormat="1" ht="6.7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1" customFormat="1" ht="18" customHeight="1">
      <c r="B113" s="19"/>
      <c r="C113" s="17" t="s">
        <v>10</v>
      </c>
      <c r="D113" s="20"/>
      <c r="E113" s="20"/>
      <c r="F113" s="15" t="str">
        <f>F9</f>
        <v>Hlohovec</v>
      </c>
      <c r="G113" s="20"/>
      <c r="H113" s="20"/>
      <c r="I113" s="20"/>
      <c r="J113" s="20"/>
      <c r="K113" s="17" t="s">
        <v>12</v>
      </c>
      <c r="L113" s="20"/>
      <c r="M113" s="134">
        <v>43857</v>
      </c>
      <c r="N113" s="131"/>
      <c r="O113" s="131"/>
      <c r="P113" s="131"/>
      <c r="Q113" s="20"/>
      <c r="R113" s="21"/>
    </row>
    <row r="114" spans="2:18" s="1" customFormat="1" ht="6.7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1" customFormat="1" ht="15">
      <c r="B115" s="19"/>
      <c r="C115" s="17" t="s">
        <v>13</v>
      </c>
      <c r="D115" s="20"/>
      <c r="E115" s="20"/>
      <c r="F115" s="15" t="str">
        <f>E12</f>
        <v>Vlastivedné múzeum Hlohovec</v>
      </c>
      <c r="G115" s="20"/>
      <c r="H115" s="20"/>
      <c r="I115" s="20"/>
      <c r="J115" s="20"/>
      <c r="K115" s="17" t="s">
        <v>19</v>
      </c>
      <c r="L115" s="20"/>
      <c r="M115" s="135" t="str">
        <f>E18</f>
        <v> </v>
      </c>
      <c r="N115" s="131"/>
      <c r="O115" s="131"/>
      <c r="P115" s="131"/>
      <c r="Q115" s="131"/>
      <c r="R115" s="21"/>
    </row>
    <row r="116" spans="2:18" s="1" customFormat="1" ht="14.25" customHeight="1">
      <c r="B116" s="19"/>
      <c r="C116" s="17" t="s">
        <v>17</v>
      </c>
      <c r="D116" s="20"/>
      <c r="E116" s="20"/>
      <c r="F116" s="15" t="str">
        <f>IF(E15="","",E15)</f>
        <v> </v>
      </c>
      <c r="G116" s="20"/>
      <c r="H116" s="20"/>
      <c r="I116" s="20"/>
      <c r="J116" s="20"/>
      <c r="K116" s="17" t="s">
        <v>20</v>
      </c>
      <c r="L116" s="20"/>
      <c r="M116" s="135" t="str">
        <f>E21</f>
        <v>D.Langerová</v>
      </c>
      <c r="N116" s="131"/>
      <c r="O116" s="131"/>
      <c r="P116" s="131"/>
      <c r="Q116" s="131"/>
      <c r="R116" s="21"/>
    </row>
    <row r="117" spans="2:18" s="1" customFormat="1" ht="9.7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27" s="4" customFormat="1" ht="29.25" customHeight="1">
      <c r="B118" s="66"/>
      <c r="C118" s="67" t="s">
        <v>73</v>
      </c>
      <c r="D118" s="68" t="s">
        <v>74</v>
      </c>
      <c r="E118" s="68" t="s">
        <v>39</v>
      </c>
      <c r="F118" s="122" t="s">
        <v>75</v>
      </c>
      <c r="G118" s="123"/>
      <c r="H118" s="123"/>
      <c r="I118" s="123"/>
      <c r="J118" s="68" t="s">
        <v>76</v>
      </c>
      <c r="K118" s="68" t="s">
        <v>77</v>
      </c>
      <c r="L118" s="124" t="s">
        <v>78</v>
      </c>
      <c r="M118" s="123"/>
      <c r="N118" s="122" t="s">
        <v>59</v>
      </c>
      <c r="O118" s="123"/>
      <c r="P118" s="123"/>
      <c r="Q118" s="125"/>
      <c r="R118" s="69"/>
      <c r="T118" s="42" t="s">
        <v>79</v>
      </c>
      <c r="U118" s="43" t="s">
        <v>23</v>
      </c>
      <c r="V118" s="43" t="s">
        <v>80</v>
      </c>
      <c r="W118" s="43" t="s">
        <v>81</v>
      </c>
      <c r="X118" s="43" t="s">
        <v>82</v>
      </c>
      <c r="Y118" s="43" t="s">
        <v>83</v>
      </c>
      <c r="Z118" s="43" t="s">
        <v>84</v>
      </c>
      <c r="AA118" s="44" t="s">
        <v>85</v>
      </c>
    </row>
    <row r="119" spans="2:63" s="1" customFormat="1" ht="29.25" customHeight="1">
      <c r="B119" s="19"/>
      <c r="C119" s="46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26">
        <f>BK119</f>
        <v>0</v>
      </c>
      <c r="O119" s="127"/>
      <c r="P119" s="127"/>
      <c r="Q119" s="127"/>
      <c r="R119" s="21"/>
      <c r="T119" s="45"/>
      <c r="U119" s="26"/>
      <c r="V119" s="26"/>
      <c r="W119" s="70">
        <f>W120+W148</f>
        <v>0</v>
      </c>
      <c r="X119" s="26"/>
      <c r="Y119" s="70">
        <f>Y120+Y148</f>
        <v>216.36461939999998</v>
      </c>
      <c r="Z119" s="26"/>
      <c r="AA119" s="71">
        <f>AA120+AA148</f>
        <v>0</v>
      </c>
      <c r="AT119" s="7" t="s">
        <v>40</v>
      </c>
      <c r="AU119" s="7" t="s">
        <v>61</v>
      </c>
      <c r="BK119" s="72">
        <f>BK120+BK148</f>
        <v>0</v>
      </c>
    </row>
    <row r="120" spans="2:63" s="5" customFormat="1" ht="36.75" customHeight="1">
      <c r="B120" s="73"/>
      <c r="C120" s="74"/>
      <c r="D120" s="75" t="s">
        <v>62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128">
        <f>BK120</f>
        <v>0</v>
      </c>
      <c r="O120" s="129"/>
      <c r="P120" s="129"/>
      <c r="Q120" s="129"/>
      <c r="R120" s="76"/>
      <c r="T120" s="77"/>
      <c r="U120" s="74"/>
      <c r="V120" s="74"/>
      <c r="W120" s="78">
        <f>W121+W133+W137+W140+W146</f>
        <v>0</v>
      </c>
      <c r="X120" s="74"/>
      <c r="Y120" s="78">
        <f>Y121+Y133+Y137+Y140+Y146</f>
        <v>216.21008039999998</v>
      </c>
      <c r="Z120" s="74"/>
      <c r="AA120" s="79">
        <f>AA121+AA133+AA137+AA140+AA146</f>
        <v>0</v>
      </c>
      <c r="AR120" s="80" t="s">
        <v>42</v>
      </c>
      <c r="AT120" s="81" t="s">
        <v>40</v>
      </c>
      <c r="AU120" s="81" t="s">
        <v>41</v>
      </c>
      <c r="AY120" s="80" t="s">
        <v>86</v>
      </c>
      <c r="BK120" s="82">
        <f>BK121+BK133+BK137+BK140+BK146</f>
        <v>0</v>
      </c>
    </row>
    <row r="121" spans="2:63" s="5" customFormat="1" ht="19.5" customHeight="1">
      <c r="B121" s="73"/>
      <c r="C121" s="74"/>
      <c r="D121" s="83" t="s">
        <v>63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120">
        <f>BK121</f>
        <v>0</v>
      </c>
      <c r="O121" s="121"/>
      <c r="P121" s="121"/>
      <c r="Q121" s="121"/>
      <c r="R121" s="76"/>
      <c r="T121" s="77"/>
      <c r="U121" s="74"/>
      <c r="V121" s="74"/>
      <c r="W121" s="78">
        <f>SUM(W122:W132)</f>
        <v>0</v>
      </c>
      <c r="X121" s="74"/>
      <c r="Y121" s="78">
        <f>SUM(Y122:Y132)</f>
        <v>18.386699999999998</v>
      </c>
      <c r="Z121" s="74"/>
      <c r="AA121" s="79">
        <f>SUM(AA122:AA132)</f>
        <v>0</v>
      </c>
      <c r="AR121" s="80" t="s">
        <v>42</v>
      </c>
      <c r="AT121" s="81" t="s">
        <v>40</v>
      </c>
      <c r="AU121" s="81" t="s">
        <v>42</v>
      </c>
      <c r="AY121" s="80" t="s">
        <v>86</v>
      </c>
      <c r="BK121" s="82">
        <f>SUM(BK122:BK132)</f>
        <v>0</v>
      </c>
    </row>
    <row r="122" spans="2:65" s="1" customFormat="1" ht="44.25" customHeight="1">
      <c r="B122" s="84"/>
      <c r="C122" s="85" t="s">
        <v>42</v>
      </c>
      <c r="D122" s="85" t="s">
        <v>87</v>
      </c>
      <c r="E122" s="86" t="s">
        <v>88</v>
      </c>
      <c r="F122" s="115" t="s">
        <v>89</v>
      </c>
      <c r="G122" s="116"/>
      <c r="H122" s="116"/>
      <c r="I122" s="116"/>
      <c r="J122" s="87" t="s">
        <v>90</v>
      </c>
      <c r="K122" s="88">
        <v>213</v>
      </c>
      <c r="L122" s="117"/>
      <c r="M122" s="116"/>
      <c r="N122" s="117"/>
      <c r="O122" s="116"/>
      <c r="P122" s="116"/>
      <c r="Q122" s="116"/>
      <c r="R122" s="89"/>
      <c r="T122" s="90" t="s">
        <v>1</v>
      </c>
      <c r="U122" s="24" t="s">
        <v>26</v>
      </c>
      <c r="V122" s="91">
        <v>0</v>
      </c>
      <c r="W122" s="91">
        <f aca="true" t="shared" si="0" ref="W122:W132">V122*K122</f>
        <v>0</v>
      </c>
      <c r="X122" s="91">
        <v>0</v>
      </c>
      <c r="Y122" s="91">
        <f aca="true" t="shared" si="1" ref="Y122:Y132">X122*K122</f>
        <v>0</v>
      </c>
      <c r="Z122" s="91">
        <v>0</v>
      </c>
      <c r="AA122" s="92">
        <f aca="true" t="shared" si="2" ref="AA122:AA132">Z122*K122</f>
        <v>0</v>
      </c>
      <c r="AR122" s="7" t="s">
        <v>91</v>
      </c>
      <c r="AT122" s="7" t="s">
        <v>87</v>
      </c>
      <c r="AU122" s="7" t="s">
        <v>92</v>
      </c>
      <c r="AY122" s="7" t="s">
        <v>86</v>
      </c>
      <c r="BE122" s="93">
        <f aca="true" t="shared" si="3" ref="BE122:BE132">IF(U122="základná",N122,0)</f>
        <v>0</v>
      </c>
      <c r="BF122" s="93">
        <f aca="true" t="shared" si="4" ref="BF122:BF132">IF(U122="znížená",N122,0)</f>
        <v>0</v>
      </c>
      <c r="BG122" s="93">
        <f aca="true" t="shared" si="5" ref="BG122:BG132">IF(U122="zákl. prenesená",N122,0)</f>
        <v>0</v>
      </c>
      <c r="BH122" s="93">
        <f aca="true" t="shared" si="6" ref="BH122:BH132">IF(U122="zníž. prenesená",N122,0)</f>
        <v>0</v>
      </c>
      <c r="BI122" s="93">
        <f aca="true" t="shared" si="7" ref="BI122:BI132">IF(U122="nulová",N122,0)</f>
        <v>0</v>
      </c>
      <c r="BJ122" s="7" t="s">
        <v>92</v>
      </c>
      <c r="BK122" s="94">
        <f aca="true" t="shared" si="8" ref="BK122:BK132">ROUND(L122*K122,3)</f>
        <v>0</v>
      </c>
      <c r="BL122" s="7" t="s">
        <v>91</v>
      </c>
      <c r="BM122" s="7" t="s">
        <v>93</v>
      </c>
    </row>
    <row r="123" spans="2:65" s="1" customFormat="1" ht="31.5" customHeight="1">
      <c r="B123" s="84"/>
      <c r="C123" s="85" t="s">
        <v>92</v>
      </c>
      <c r="D123" s="85" t="s">
        <v>87</v>
      </c>
      <c r="E123" s="86" t="s">
        <v>94</v>
      </c>
      <c r="F123" s="115" t="s">
        <v>95</v>
      </c>
      <c r="G123" s="116"/>
      <c r="H123" s="116"/>
      <c r="I123" s="116"/>
      <c r="J123" s="87" t="s">
        <v>96</v>
      </c>
      <c r="K123" s="88">
        <v>39.2</v>
      </c>
      <c r="L123" s="117"/>
      <c r="M123" s="116"/>
      <c r="N123" s="117"/>
      <c r="O123" s="116"/>
      <c r="P123" s="116"/>
      <c r="Q123" s="116"/>
      <c r="R123" s="89"/>
      <c r="T123" s="90" t="s">
        <v>1</v>
      </c>
      <c r="U123" s="24" t="s">
        <v>26</v>
      </c>
      <c r="V123" s="91">
        <v>0</v>
      </c>
      <c r="W123" s="91">
        <f t="shared" si="0"/>
        <v>0</v>
      </c>
      <c r="X123" s="91">
        <v>0</v>
      </c>
      <c r="Y123" s="91">
        <f t="shared" si="1"/>
        <v>0</v>
      </c>
      <c r="Z123" s="91">
        <v>0</v>
      </c>
      <c r="AA123" s="92">
        <f t="shared" si="2"/>
        <v>0</v>
      </c>
      <c r="AR123" s="7" t="s">
        <v>91</v>
      </c>
      <c r="AT123" s="7" t="s">
        <v>87</v>
      </c>
      <c r="AU123" s="7" t="s">
        <v>92</v>
      </c>
      <c r="AY123" s="7" t="s">
        <v>86</v>
      </c>
      <c r="BE123" s="93">
        <f t="shared" si="3"/>
        <v>0</v>
      </c>
      <c r="BF123" s="93">
        <f t="shared" si="4"/>
        <v>0</v>
      </c>
      <c r="BG123" s="93">
        <f t="shared" si="5"/>
        <v>0</v>
      </c>
      <c r="BH123" s="93">
        <f t="shared" si="6"/>
        <v>0</v>
      </c>
      <c r="BI123" s="93">
        <f t="shared" si="7"/>
        <v>0</v>
      </c>
      <c r="BJ123" s="7" t="s">
        <v>92</v>
      </c>
      <c r="BK123" s="94">
        <f t="shared" si="8"/>
        <v>0</v>
      </c>
      <c r="BL123" s="7" t="s">
        <v>91</v>
      </c>
      <c r="BM123" s="7" t="s">
        <v>97</v>
      </c>
    </row>
    <row r="124" spans="2:65" s="1" customFormat="1" ht="31.5" customHeight="1">
      <c r="B124" s="84"/>
      <c r="C124" s="85" t="s">
        <v>98</v>
      </c>
      <c r="D124" s="85" t="s">
        <v>87</v>
      </c>
      <c r="E124" s="86" t="s">
        <v>99</v>
      </c>
      <c r="F124" s="115" t="s">
        <v>100</v>
      </c>
      <c r="G124" s="116"/>
      <c r="H124" s="116"/>
      <c r="I124" s="116"/>
      <c r="J124" s="87" t="s">
        <v>96</v>
      </c>
      <c r="K124" s="88">
        <v>11.01</v>
      </c>
      <c r="L124" s="117"/>
      <c r="M124" s="116"/>
      <c r="N124" s="117"/>
      <c r="O124" s="116"/>
      <c r="P124" s="116"/>
      <c r="Q124" s="116"/>
      <c r="R124" s="89"/>
      <c r="T124" s="90" t="s">
        <v>1</v>
      </c>
      <c r="U124" s="24" t="s">
        <v>26</v>
      </c>
      <c r="V124" s="91">
        <v>0</v>
      </c>
      <c r="W124" s="91">
        <f t="shared" si="0"/>
        <v>0</v>
      </c>
      <c r="X124" s="91">
        <v>0</v>
      </c>
      <c r="Y124" s="91">
        <f t="shared" si="1"/>
        <v>0</v>
      </c>
      <c r="Z124" s="91">
        <v>0</v>
      </c>
      <c r="AA124" s="92">
        <f t="shared" si="2"/>
        <v>0</v>
      </c>
      <c r="AR124" s="7" t="s">
        <v>91</v>
      </c>
      <c r="AT124" s="7" t="s">
        <v>87</v>
      </c>
      <c r="AU124" s="7" t="s">
        <v>92</v>
      </c>
      <c r="AY124" s="7" t="s">
        <v>86</v>
      </c>
      <c r="BE124" s="93">
        <f t="shared" si="3"/>
        <v>0</v>
      </c>
      <c r="BF124" s="93">
        <f t="shared" si="4"/>
        <v>0</v>
      </c>
      <c r="BG124" s="93">
        <f t="shared" si="5"/>
        <v>0</v>
      </c>
      <c r="BH124" s="93">
        <f t="shared" si="6"/>
        <v>0</v>
      </c>
      <c r="BI124" s="93">
        <f t="shared" si="7"/>
        <v>0</v>
      </c>
      <c r="BJ124" s="7" t="s">
        <v>92</v>
      </c>
      <c r="BK124" s="94">
        <f t="shared" si="8"/>
        <v>0</v>
      </c>
      <c r="BL124" s="7" t="s">
        <v>91</v>
      </c>
      <c r="BM124" s="7" t="s">
        <v>101</v>
      </c>
    </row>
    <row r="125" spans="2:65" s="1" customFormat="1" ht="44.25" customHeight="1">
      <c r="B125" s="84"/>
      <c r="C125" s="85" t="s">
        <v>91</v>
      </c>
      <c r="D125" s="85" t="s">
        <v>87</v>
      </c>
      <c r="E125" s="86" t="s">
        <v>102</v>
      </c>
      <c r="F125" s="115" t="s">
        <v>103</v>
      </c>
      <c r="G125" s="116"/>
      <c r="H125" s="116"/>
      <c r="I125" s="116"/>
      <c r="J125" s="87" t="s">
        <v>96</v>
      </c>
      <c r="K125" s="88">
        <v>39.2</v>
      </c>
      <c r="L125" s="117"/>
      <c r="M125" s="116"/>
      <c r="N125" s="117"/>
      <c r="O125" s="116"/>
      <c r="P125" s="116"/>
      <c r="Q125" s="116"/>
      <c r="R125" s="89"/>
      <c r="T125" s="90" t="s">
        <v>1</v>
      </c>
      <c r="U125" s="24" t="s">
        <v>26</v>
      </c>
      <c r="V125" s="91">
        <v>0</v>
      </c>
      <c r="W125" s="91">
        <f t="shared" si="0"/>
        <v>0</v>
      </c>
      <c r="X125" s="91">
        <v>0</v>
      </c>
      <c r="Y125" s="91">
        <f t="shared" si="1"/>
        <v>0</v>
      </c>
      <c r="Z125" s="91">
        <v>0</v>
      </c>
      <c r="AA125" s="92">
        <f t="shared" si="2"/>
        <v>0</v>
      </c>
      <c r="AR125" s="7" t="s">
        <v>91</v>
      </c>
      <c r="AT125" s="7" t="s">
        <v>87</v>
      </c>
      <c r="AU125" s="7" t="s">
        <v>92</v>
      </c>
      <c r="AY125" s="7" t="s">
        <v>86</v>
      </c>
      <c r="BE125" s="93">
        <f t="shared" si="3"/>
        <v>0</v>
      </c>
      <c r="BF125" s="93">
        <f t="shared" si="4"/>
        <v>0</v>
      </c>
      <c r="BG125" s="93">
        <f t="shared" si="5"/>
        <v>0</v>
      </c>
      <c r="BH125" s="93">
        <f t="shared" si="6"/>
        <v>0</v>
      </c>
      <c r="BI125" s="93">
        <f t="shared" si="7"/>
        <v>0</v>
      </c>
      <c r="BJ125" s="7" t="s">
        <v>92</v>
      </c>
      <c r="BK125" s="94">
        <f t="shared" si="8"/>
        <v>0</v>
      </c>
      <c r="BL125" s="7" t="s">
        <v>91</v>
      </c>
      <c r="BM125" s="7" t="s">
        <v>104</v>
      </c>
    </row>
    <row r="126" spans="2:65" s="1" customFormat="1" ht="57" customHeight="1">
      <c r="B126" s="84"/>
      <c r="C126" s="85" t="s">
        <v>105</v>
      </c>
      <c r="D126" s="85" t="s">
        <v>87</v>
      </c>
      <c r="E126" s="86" t="s">
        <v>106</v>
      </c>
      <c r="F126" s="115" t="s">
        <v>107</v>
      </c>
      <c r="G126" s="116"/>
      <c r="H126" s="116"/>
      <c r="I126" s="116"/>
      <c r="J126" s="87" t="s">
        <v>96</v>
      </c>
      <c r="K126" s="88">
        <v>289</v>
      </c>
      <c r="L126" s="117"/>
      <c r="M126" s="116"/>
      <c r="N126" s="117"/>
      <c r="O126" s="116"/>
      <c r="P126" s="116"/>
      <c r="Q126" s="116"/>
      <c r="R126" s="89"/>
      <c r="T126" s="90" t="s">
        <v>1</v>
      </c>
      <c r="U126" s="24" t="s">
        <v>26</v>
      </c>
      <c r="V126" s="91">
        <v>0</v>
      </c>
      <c r="W126" s="91">
        <f t="shared" si="0"/>
        <v>0</v>
      </c>
      <c r="X126" s="91">
        <v>0</v>
      </c>
      <c r="Y126" s="91">
        <f t="shared" si="1"/>
        <v>0</v>
      </c>
      <c r="Z126" s="91">
        <v>0</v>
      </c>
      <c r="AA126" s="92">
        <f t="shared" si="2"/>
        <v>0</v>
      </c>
      <c r="AR126" s="7" t="s">
        <v>91</v>
      </c>
      <c r="AT126" s="7" t="s">
        <v>87</v>
      </c>
      <c r="AU126" s="7" t="s">
        <v>92</v>
      </c>
      <c r="AY126" s="7" t="s">
        <v>86</v>
      </c>
      <c r="BE126" s="93">
        <f t="shared" si="3"/>
        <v>0</v>
      </c>
      <c r="BF126" s="93">
        <f t="shared" si="4"/>
        <v>0</v>
      </c>
      <c r="BG126" s="93">
        <f t="shared" si="5"/>
        <v>0</v>
      </c>
      <c r="BH126" s="93">
        <f t="shared" si="6"/>
        <v>0</v>
      </c>
      <c r="BI126" s="93">
        <f t="shared" si="7"/>
        <v>0</v>
      </c>
      <c r="BJ126" s="7" t="s">
        <v>92</v>
      </c>
      <c r="BK126" s="94">
        <f t="shared" si="8"/>
        <v>0</v>
      </c>
      <c r="BL126" s="7" t="s">
        <v>91</v>
      </c>
      <c r="BM126" s="7" t="s">
        <v>108</v>
      </c>
    </row>
    <row r="127" spans="2:65" s="1" customFormat="1" ht="31.5" customHeight="1">
      <c r="B127" s="84"/>
      <c r="C127" s="85" t="s">
        <v>109</v>
      </c>
      <c r="D127" s="85" t="s">
        <v>87</v>
      </c>
      <c r="E127" s="86" t="s">
        <v>110</v>
      </c>
      <c r="F127" s="115" t="s">
        <v>111</v>
      </c>
      <c r="G127" s="116"/>
      <c r="H127" s="116"/>
      <c r="I127" s="116"/>
      <c r="J127" s="87" t="s">
        <v>96</v>
      </c>
      <c r="K127" s="88">
        <v>39.2</v>
      </c>
      <c r="L127" s="117"/>
      <c r="M127" s="116"/>
      <c r="N127" s="117"/>
      <c r="O127" s="116"/>
      <c r="P127" s="116"/>
      <c r="Q127" s="116"/>
      <c r="R127" s="89"/>
      <c r="T127" s="90" t="s">
        <v>1</v>
      </c>
      <c r="U127" s="24" t="s">
        <v>26</v>
      </c>
      <c r="V127" s="91">
        <v>0</v>
      </c>
      <c r="W127" s="91">
        <f t="shared" si="0"/>
        <v>0</v>
      </c>
      <c r="X127" s="91">
        <v>0</v>
      </c>
      <c r="Y127" s="91">
        <f t="shared" si="1"/>
        <v>0</v>
      </c>
      <c r="Z127" s="91">
        <v>0</v>
      </c>
      <c r="AA127" s="92">
        <f t="shared" si="2"/>
        <v>0</v>
      </c>
      <c r="AR127" s="7" t="s">
        <v>91</v>
      </c>
      <c r="AT127" s="7" t="s">
        <v>87</v>
      </c>
      <c r="AU127" s="7" t="s">
        <v>92</v>
      </c>
      <c r="AY127" s="7" t="s">
        <v>86</v>
      </c>
      <c r="BE127" s="93">
        <f t="shared" si="3"/>
        <v>0</v>
      </c>
      <c r="BF127" s="93">
        <f t="shared" si="4"/>
        <v>0</v>
      </c>
      <c r="BG127" s="93">
        <f t="shared" si="5"/>
        <v>0</v>
      </c>
      <c r="BH127" s="93">
        <f t="shared" si="6"/>
        <v>0</v>
      </c>
      <c r="BI127" s="93">
        <f t="shared" si="7"/>
        <v>0</v>
      </c>
      <c r="BJ127" s="7" t="s">
        <v>92</v>
      </c>
      <c r="BK127" s="94">
        <f t="shared" si="8"/>
        <v>0</v>
      </c>
      <c r="BL127" s="7" t="s">
        <v>91</v>
      </c>
      <c r="BM127" s="7" t="s">
        <v>112</v>
      </c>
    </row>
    <row r="128" spans="2:65" s="1" customFormat="1" ht="22.5" customHeight="1">
      <c r="B128" s="84"/>
      <c r="C128" s="85" t="s">
        <v>113</v>
      </c>
      <c r="D128" s="85" t="s">
        <v>87</v>
      </c>
      <c r="E128" s="86" t="s">
        <v>114</v>
      </c>
      <c r="F128" s="115" t="s">
        <v>115</v>
      </c>
      <c r="G128" s="116"/>
      <c r="H128" s="116"/>
      <c r="I128" s="116"/>
      <c r="J128" s="87" t="s">
        <v>96</v>
      </c>
      <c r="K128" s="88">
        <v>39.2</v>
      </c>
      <c r="L128" s="117"/>
      <c r="M128" s="116"/>
      <c r="N128" s="117"/>
      <c r="O128" s="116"/>
      <c r="P128" s="116"/>
      <c r="Q128" s="116"/>
      <c r="R128" s="89"/>
      <c r="T128" s="90" t="s">
        <v>1</v>
      </c>
      <c r="U128" s="24" t="s">
        <v>26</v>
      </c>
      <c r="V128" s="91">
        <v>0</v>
      </c>
      <c r="W128" s="91">
        <f t="shared" si="0"/>
        <v>0</v>
      </c>
      <c r="X128" s="91">
        <v>0</v>
      </c>
      <c r="Y128" s="91">
        <f t="shared" si="1"/>
        <v>0</v>
      </c>
      <c r="Z128" s="91">
        <v>0</v>
      </c>
      <c r="AA128" s="92">
        <f t="shared" si="2"/>
        <v>0</v>
      </c>
      <c r="AR128" s="7" t="s">
        <v>91</v>
      </c>
      <c r="AT128" s="7" t="s">
        <v>87</v>
      </c>
      <c r="AU128" s="7" t="s">
        <v>92</v>
      </c>
      <c r="AY128" s="7" t="s">
        <v>86</v>
      </c>
      <c r="BE128" s="93">
        <f t="shared" si="3"/>
        <v>0</v>
      </c>
      <c r="BF128" s="93">
        <f t="shared" si="4"/>
        <v>0</v>
      </c>
      <c r="BG128" s="93">
        <f t="shared" si="5"/>
        <v>0</v>
      </c>
      <c r="BH128" s="93">
        <f t="shared" si="6"/>
        <v>0</v>
      </c>
      <c r="BI128" s="93">
        <f t="shared" si="7"/>
        <v>0</v>
      </c>
      <c r="BJ128" s="7" t="s">
        <v>92</v>
      </c>
      <c r="BK128" s="94">
        <f t="shared" si="8"/>
        <v>0</v>
      </c>
      <c r="BL128" s="7" t="s">
        <v>91</v>
      </c>
      <c r="BM128" s="7" t="s">
        <v>116</v>
      </c>
    </row>
    <row r="129" spans="2:65" s="1" customFormat="1" ht="31.5" customHeight="1">
      <c r="B129" s="84"/>
      <c r="C129" s="85" t="s">
        <v>117</v>
      </c>
      <c r="D129" s="85" t="s">
        <v>87</v>
      </c>
      <c r="E129" s="86" t="s">
        <v>118</v>
      </c>
      <c r="F129" s="115" t="s">
        <v>119</v>
      </c>
      <c r="G129" s="116"/>
      <c r="H129" s="116"/>
      <c r="I129" s="116"/>
      <c r="J129" s="87" t="s">
        <v>120</v>
      </c>
      <c r="K129" s="88">
        <v>39.2</v>
      </c>
      <c r="L129" s="117"/>
      <c r="M129" s="116"/>
      <c r="N129" s="117"/>
      <c r="O129" s="116"/>
      <c r="P129" s="116"/>
      <c r="Q129" s="116"/>
      <c r="R129" s="89"/>
      <c r="T129" s="90" t="s">
        <v>1</v>
      </c>
      <c r="U129" s="24" t="s">
        <v>26</v>
      </c>
      <c r="V129" s="91">
        <v>0</v>
      </c>
      <c r="W129" s="91">
        <f t="shared" si="0"/>
        <v>0</v>
      </c>
      <c r="X129" s="91">
        <v>0</v>
      </c>
      <c r="Y129" s="91">
        <f t="shared" si="1"/>
        <v>0</v>
      </c>
      <c r="Z129" s="91">
        <v>0</v>
      </c>
      <c r="AA129" s="92">
        <f t="shared" si="2"/>
        <v>0</v>
      </c>
      <c r="AR129" s="7" t="s">
        <v>91</v>
      </c>
      <c r="AT129" s="7" t="s">
        <v>87</v>
      </c>
      <c r="AU129" s="7" t="s">
        <v>92</v>
      </c>
      <c r="AY129" s="7" t="s">
        <v>86</v>
      </c>
      <c r="BE129" s="93">
        <f t="shared" si="3"/>
        <v>0</v>
      </c>
      <c r="BF129" s="93">
        <f t="shared" si="4"/>
        <v>0</v>
      </c>
      <c r="BG129" s="93">
        <f t="shared" si="5"/>
        <v>0</v>
      </c>
      <c r="BH129" s="93">
        <f t="shared" si="6"/>
        <v>0</v>
      </c>
      <c r="BI129" s="93">
        <f t="shared" si="7"/>
        <v>0</v>
      </c>
      <c r="BJ129" s="7" t="s">
        <v>92</v>
      </c>
      <c r="BK129" s="94">
        <f t="shared" si="8"/>
        <v>0</v>
      </c>
      <c r="BL129" s="7" t="s">
        <v>91</v>
      </c>
      <c r="BM129" s="7" t="s">
        <v>121</v>
      </c>
    </row>
    <row r="130" spans="2:65" s="1" customFormat="1" ht="31.5" customHeight="1">
      <c r="B130" s="84"/>
      <c r="C130" s="85" t="s">
        <v>122</v>
      </c>
      <c r="D130" s="85" t="s">
        <v>87</v>
      </c>
      <c r="E130" s="86" t="s">
        <v>123</v>
      </c>
      <c r="F130" s="115" t="s">
        <v>124</v>
      </c>
      <c r="G130" s="116"/>
      <c r="H130" s="116"/>
      <c r="I130" s="116"/>
      <c r="J130" s="87" t="s">
        <v>96</v>
      </c>
      <c r="K130" s="88">
        <v>11.01</v>
      </c>
      <c r="L130" s="117"/>
      <c r="M130" s="116"/>
      <c r="N130" s="117"/>
      <c r="O130" s="116"/>
      <c r="P130" s="116"/>
      <c r="Q130" s="116"/>
      <c r="R130" s="89"/>
      <c r="T130" s="90" t="s">
        <v>1</v>
      </c>
      <c r="U130" s="24" t="s">
        <v>26</v>
      </c>
      <c r="V130" s="91">
        <v>0</v>
      </c>
      <c r="W130" s="91">
        <f t="shared" si="0"/>
        <v>0</v>
      </c>
      <c r="X130" s="91">
        <v>0</v>
      </c>
      <c r="Y130" s="91">
        <f t="shared" si="1"/>
        <v>0</v>
      </c>
      <c r="Z130" s="91">
        <v>0</v>
      </c>
      <c r="AA130" s="92">
        <f t="shared" si="2"/>
        <v>0</v>
      </c>
      <c r="AR130" s="7" t="s">
        <v>91</v>
      </c>
      <c r="AT130" s="7" t="s">
        <v>87</v>
      </c>
      <c r="AU130" s="7" t="s">
        <v>92</v>
      </c>
      <c r="AY130" s="7" t="s">
        <v>86</v>
      </c>
      <c r="BE130" s="93">
        <f t="shared" si="3"/>
        <v>0</v>
      </c>
      <c r="BF130" s="93">
        <f t="shared" si="4"/>
        <v>0</v>
      </c>
      <c r="BG130" s="93">
        <f t="shared" si="5"/>
        <v>0</v>
      </c>
      <c r="BH130" s="93">
        <f t="shared" si="6"/>
        <v>0</v>
      </c>
      <c r="BI130" s="93">
        <f t="shared" si="7"/>
        <v>0</v>
      </c>
      <c r="BJ130" s="7" t="s">
        <v>92</v>
      </c>
      <c r="BK130" s="94">
        <f t="shared" si="8"/>
        <v>0</v>
      </c>
      <c r="BL130" s="7" t="s">
        <v>91</v>
      </c>
      <c r="BM130" s="7" t="s">
        <v>125</v>
      </c>
    </row>
    <row r="131" spans="2:65" s="1" customFormat="1" ht="22.5" customHeight="1">
      <c r="B131" s="84"/>
      <c r="C131" s="95" t="s">
        <v>126</v>
      </c>
      <c r="D131" s="95" t="s">
        <v>127</v>
      </c>
      <c r="E131" s="96" t="s">
        <v>128</v>
      </c>
      <c r="F131" s="107" t="s">
        <v>129</v>
      </c>
      <c r="G131" s="108"/>
      <c r="H131" s="108"/>
      <c r="I131" s="108"/>
      <c r="J131" s="97" t="s">
        <v>96</v>
      </c>
      <c r="K131" s="98">
        <v>11.01</v>
      </c>
      <c r="L131" s="109"/>
      <c r="M131" s="108"/>
      <c r="N131" s="109"/>
      <c r="O131" s="116"/>
      <c r="P131" s="116"/>
      <c r="Q131" s="116"/>
      <c r="R131" s="89"/>
      <c r="T131" s="90" t="s">
        <v>1</v>
      </c>
      <c r="U131" s="24" t="s">
        <v>26</v>
      </c>
      <c r="V131" s="91">
        <v>0</v>
      </c>
      <c r="W131" s="91">
        <f t="shared" si="0"/>
        <v>0</v>
      </c>
      <c r="X131" s="91">
        <v>1.67</v>
      </c>
      <c r="Y131" s="91">
        <f t="shared" si="1"/>
        <v>18.386699999999998</v>
      </c>
      <c r="Z131" s="91">
        <v>0</v>
      </c>
      <c r="AA131" s="92">
        <f t="shared" si="2"/>
        <v>0</v>
      </c>
      <c r="AR131" s="7" t="s">
        <v>117</v>
      </c>
      <c r="AT131" s="7" t="s">
        <v>127</v>
      </c>
      <c r="AU131" s="7" t="s">
        <v>92</v>
      </c>
      <c r="AY131" s="7" t="s">
        <v>86</v>
      </c>
      <c r="BE131" s="93">
        <f t="shared" si="3"/>
        <v>0</v>
      </c>
      <c r="BF131" s="93">
        <f t="shared" si="4"/>
        <v>0</v>
      </c>
      <c r="BG131" s="93">
        <f t="shared" si="5"/>
        <v>0</v>
      </c>
      <c r="BH131" s="93">
        <f t="shared" si="6"/>
        <v>0</v>
      </c>
      <c r="BI131" s="93">
        <f t="shared" si="7"/>
        <v>0</v>
      </c>
      <c r="BJ131" s="7" t="s">
        <v>92</v>
      </c>
      <c r="BK131" s="94">
        <f t="shared" si="8"/>
        <v>0</v>
      </c>
      <c r="BL131" s="7" t="s">
        <v>91</v>
      </c>
      <c r="BM131" s="7" t="s">
        <v>130</v>
      </c>
    </row>
    <row r="132" spans="2:65" s="1" customFormat="1" ht="31.5" customHeight="1">
      <c r="B132" s="84"/>
      <c r="C132" s="85" t="s">
        <v>131</v>
      </c>
      <c r="D132" s="85" t="s">
        <v>87</v>
      </c>
      <c r="E132" s="86" t="s">
        <v>132</v>
      </c>
      <c r="F132" s="115" t="s">
        <v>133</v>
      </c>
      <c r="G132" s="116"/>
      <c r="H132" s="116"/>
      <c r="I132" s="116"/>
      <c r="J132" s="87" t="s">
        <v>90</v>
      </c>
      <c r="K132" s="88">
        <v>76.25</v>
      </c>
      <c r="L132" s="117"/>
      <c r="M132" s="116"/>
      <c r="N132" s="117"/>
      <c r="O132" s="116"/>
      <c r="P132" s="116"/>
      <c r="Q132" s="116"/>
      <c r="R132" s="89"/>
      <c r="T132" s="90" t="s">
        <v>1</v>
      </c>
      <c r="U132" s="24" t="s">
        <v>26</v>
      </c>
      <c r="V132" s="91">
        <v>0</v>
      </c>
      <c r="W132" s="91">
        <f t="shared" si="0"/>
        <v>0</v>
      </c>
      <c r="X132" s="91">
        <v>0</v>
      </c>
      <c r="Y132" s="91">
        <f t="shared" si="1"/>
        <v>0</v>
      </c>
      <c r="Z132" s="91">
        <v>0</v>
      </c>
      <c r="AA132" s="92">
        <f t="shared" si="2"/>
        <v>0</v>
      </c>
      <c r="AR132" s="7" t="s">
        <v>91</v>
      </c>
      <c r="AT132" s="7" t="s">
        <v>87</v>
      </c>
      <c r="AU132" s="7" t="s">
        <v>92</v>
      </c>
      <c r="AY132" s="7" t="s">
        <v>86</v>
      </c>
      <c r="BE132" s="93">
        <f t="shared" si="3"/>
        <v>0</v>
      </c>
      <c r="BF132" s="93">
        <f t="shared" si="4"/>
        <v>0</v>
      </c>
      <c r="BG132" s="93">
        <f t="shared" si="5"/>
        <v>0</v>
      </c>
      <c r="BH132" s="93">
        <f t="shared" si="6"/>
        <v>0</v>
      </c>
      <c r="BI132" s="93">
        <f t="shared" si="7"/>
        <v>0</v>
      </c>
      <c r="BJ132" s="7" t="s">
        <v>92</v>
      </c>
      <c r="BK132" s="94">
        <f t="shared" si="8"/>
        <v>0</v>
      </c>
      <c r="BL132" s="7" t="s">
        <v>91</v>
      </c>
      <c r="BM132" s="7" t="s">
        <v>134</v>
      </c>
    </row>
    <row r="133" spans="2:63" s="5" customFormat="1" ht="29.25" customHeight="1">
      <c r="B133" s="73"/>
      <c r="C133" s="74"/>
      <c r="D133" s="83" t="s">
        <v>64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113"/>
      <c r="O133" s="114"/>
      <c r="P133" s="114"/>
      <c r="Q133" s="114"/>
      <c r="R133" s="76"/>
      <c r="T133" s="77"/>
      <c r="U133" s="74"/>
      <c r="V133" s="74"/>
      <c r="W133" s="78">
        <f>SUM(W134:W136)</f>
        <v>0</v>
      </c>
      <c r="X133" s="74"/>
      <c r="Y133" s="78">
        <f>SUM(Y134:Y136)</f>
        <v>28.6681945</v>
      </c>
      <c r="Z133" s="74"/>
      <c r="AA133" s="79">
        <f>SUM(AA134:AA136)</f>
        <v>0</v>
      </c>
      <c r="AR133" s="80" t="s">
        <v>42</v>
      </c>
      <c r="AT133" s="81" t="s">
        <v>40</v>
      </c>
      <c r="AU133" s="81" t="s">
        <v>42</v>
      </c>
      <c r="AY133" s="80" t="s">
        <v>86</v>
      </c>
      <c r="BK133" s="82">
        <f>SUM(BK134:BK136)</f>
        <v>0</v>
      </c>
    </row>
    <row r="134" spans="2:65" s="1" customFormat="1" ht="31.5" customHeight="1">
      <c r="B134" s="84"/>
      <c r="C134" s="85" t="s">
        <v>135</v>
      </c>
      <c r="D134" s="85" t="s">
        <v>87</v>
      </c>
      <c r="E134" s="86" t="s">
        <v>136</v>
      </c>
      <c r="F134" s="115" t="s">
        <v>137</v>
      </c>
      <c r="G134" s="116"/>
      <c r="H134" s="116"/>
      <c r="I134" s="116"/>
      <c r="J134" s="87" t="s">
        <v>96</v>
      </c>
      <c r="K134" s="88">
        <v>10.23</v>
      </c>
      <c r="L134" s="117"/>
      <c r="M134" s="116"/>
      <c r="N134" s="117"/>
      <c r="O134" s="116"/>
      <c r="P134" s="116"/>
      <c r="Q134" s="116"/>
      <c r="R134" s="89"/>
      <c r="T134" s="90" t="s">
        <v>1</v>
      </c>
      <c r="U134" s="24" t="s">
        <v>26</v>
      </c>
      <c r="V134" s="91">
        <v>0</v>
      </c>
      <c r="W134" s="91">
        <f>V134*K134</f>
        <v>0</v>
      </c>
      <c r="X134" s="91">
        <v>2.21215</v>
      </c>
      <c r="Y134" s="91">
        <f>X134*K134</f>
        <v>22.630294499999998</v>
      </c>
      <c r="Z134" s="91">
        <v>0</v>
      </c>
      <c r="AA134" s="92">
        <f>Z134*K134</f>
        <v>0</v>
      </c>
      <c r="AR134" s="7" t="s">
        <v>91</v>
      </c>
      <c r="AT134" s="7" t="s">
        <v>87</v>
      </c>
      <c r="AU134" s="7" t="s">
        <v>92</v>
      </c>
      <c r="AY134" s="7" t="s">
        <v>86</v>
      </c>
      <c r="BE134" s="93">
        <f>IF(U134="základná",N134,0)</f>
        <v>0</v>
      </c>
      <c r="BF134" s="93">
        <f>IF(U134="znížená",N134,0)</f>
        <v>0</v>
      </c>
      <c r="BG134" s="93">
        <f>IF(U134="zákl. prenesená",N134,0)</f>
        <v>0</v>
      </c>
      <c r="BH134" s="93">
        <f>IF(U134="zníž. prenesená",N134,0)</f>
        <v>0</v>
      </c>
      <c r="BI134" s="93">
        <f>IF(U134="nulová",N134,0)</f>
        <v>0</v>
      </c>
      <c r="BJ134" s="7" t="s">
        <v>92</v>
      </c>
      <c r="BK134" s="94">
        <f>ROUND(L134*K134,3)</f>
        <v>0</v>
      </c>
      <c r="BL134" s="7" t="s">
        <v>91</v>
      </c>
      <c r="BM134" s="7" t="s">
        <v>138</v>
      </c>
    </row>
    <row r="135" spans="2:65" s="1" customFormat="1" ht="31.5" customHeight="1">
      <c r="B135" s="84"/>
      <c r="C135" s="85" t="s">
        <v>139</v>
      </c>
      <c r="D135" s="85" t="s">
        <v>87</v>
      </c>
      <c r="E135" s="86" t="s">
        <v>140</v>
      </c>
      <c r="F135" s="115" t="s">
        <v>141</v>
      </c>
      <c r="G135" s="116"/>
      <c r="H135" s="116"/>
      <c r="I135" s="116"/>
      <c r="J135" s="87" t="s">
        <v>96</v>
      </c>
      <c r="K135" s="88">
        <v>2.64</v>
      </c>
      <c r="L135" s="117"/>
      <c r="M135" s="116"/>
      <c r="N135" s="117"/>
      <c r="O135" s="116"/>
      <c r="P135" s="116"/>
      <c r="Q135" s="116"/>
      <c r="R135" s="89"/>
      <c r="T135" s="90" t="s">
        <v>1</v>
      </c>
      <c r="U135" s="24" t="s">
        <v>26</v>
      </c>
      <c r="V135" s="91">
        <v>0</v>
      </c>
      <c r="W135" s="91">
        <f>V135*K135</f>
        <v>0</v>
      </c>
      <c r="X135" s="91">
        <v>2.21215</v>
      </c>
      <c r="Y135" s="91">
        <f>X135*K135</f>
        <v>5.840076</v>
      </c>
      <c r="Z135" s="91">
        <v>0</v>
      </c>
      <c r="AA135" s="92">
        <f>Z135*K135</f>
        <v>0</v>
      </c>
      <c r="AR135" s="7" t="s">
        <v>91</v>
      </c>
      <c r="AT135" s="7" t="s">
        <v>87</v>
      </c>
      <c r="AU135" s="7" t="s">
        <v>92</v>
      </c>
      <c r="AY135" s="7" t="s">
        <v>86</v>
      </c>
      <c r="BE135" s="93">
        <f>IF(U135="základná",N135,0)</f>
        <v>0</v>
      </c>
      <c r="BF135" s="93">
        <f>IF(U135="znížená",N135,0)</f>
        <v>0</v>
      </c>
      <c r="BG135" s="93">
        <f>IF(U135="zákl. prenesená",N135,0)</f>
        <v>0</v>
      </c>
      <c r="BH135" s="93">
        <f>IF(U135="zníž. prenesená",N135,0)</f>
        <v>0</v>
      </c>
      <c r="BI135" s="93">
        <f>IF(U135="nulová",N135,0)</f>
        <v>0</v>
      </c>
      <c r="BJ135" s="7" t="s">
        <v>92</v>
      </c>
      <c r="BK135" s="94">
        <f>ROUND(L135*K135,3)</f>
        <v>0</v>
      </c>
      <c r="BL135" s="7" t="s">
        <v>91</v>
      </c>
      <c r="BM135" s="7" t="s">
        <v>142</v>
      </c>
    </row>
    <row r="136" spans="2:65" s="1" customFormat="1" ht="31.5" customHeight="1">
      <c r="B136" s="84"/>
      <c r="C136" s="85" t="s">
        <v>143</v>
      </c>
      <c r="D136" s="85" t="s">
        <v>87</v>
      </c>
      <c r="E136" s="86" t="s">
        <v>144</v>
      </c>
      <c r="F136" s="115" t="s">
        <v>145</v>
      </c>
      <c r="G136" s="116"/>
      <c r="H136" s="116"/>
      <c r="I136" s="116"/>
      <c r="J136" s="87" t="s">
        <v>90</v>
      </c>
      <c r="K136" s="88">
        <v>56.2</v>
      </c>
      <c r="L136" s="117"/>
      <c r="M136" s="116"/>
      <c r="N136" s="117"/>
      <c r="O136" s="116"/>
      <c r="P136" s="116"/>
      <c r="Q136" s="116"/>
      <c r="R136" s="89"/>
      <c r="T136" s="90" t="s">
        <v>1</v>
      </c>
      <c r="U136" s="24" t="s">
        <v>26</v>
      </c>
      <c r="V136" s="91">
        <v>0</v>
      </c>
      <c r="W136" s="91">
        <f>V136*K136</f>
        <v>0</v>
      </c>
      <c r="X136" s="91">
        <v>0.00352</v>
      </c>
      <c r="Y136" s="91">
        <f>X136*K136</f>
        <v>0.19782400000000003</v>
      </c>
      <c r="Z136" s="91">
        <v>0</v>
      </c>
      <c r="AA136" s="92">
        <f>Z136*K136</f>
        <v>0</v>
      </c>
      <c r="AR136" s="7" t="s">
        <v>91</v>
      </c>
      <c r="AT136" s="7" t="s">
        <v>87</v>
      </c>
      <c r="AU136" s="7" t="s">
        <v>92</v>
      </c>
      <c r="AY136" s="7" t="s">
        <v>86</v>
      </c>
      <c r="BE136" s="93">
        <f>IF(U136="základná",N136,0)</f>
        <v>0</v>
      </c>
      <c r="BF136" s="93">
        <f>IF(U136="znížená",N136,0)</f>
        <v>0</v>
      </c>
      <c r="BG136" s="93">
        <f>IF(U136="zákl. prenesená",N136,0)</f>
        <v>0</v>
      </c>
      <c r="BH136" s="93">
        <f>IF(U136="zníž. prenesená",N136,0)</f>
        <v>0</v>
      </c>
      <c r="BI136" s="93">
        <f>IF(U136="nulová",N136,0)</f>
        <v>0</v>
      </c>
      <c r="BJ136" s="7" t="s">
        <v>92</v>
      </c>
      <c r="BK136" s="94">
        <f>ROUND(L136*K136,3)</f>
        <v>0</v>
      </c>
      <c r="BL136" s="7" t="s">
        <v>91</v>
      </c>
      <c r="BM136" s="7" t="s">
        <v>146</v>
      </c>
    </row>
    <row r="137" spans="2:63" s="5" customFormat="1" ht="29.25" customHeight="1">
      <c r="B137" s="73"/>
      <c r="C137" s="74"/>
      <c r="D137" s="83" t="s">
        <v>65</v>
      </c>
      <c r="E137" s="83"/>
      <c r="F137" s="83"/>
      <c r="G137" s="83"/>
      <c r="H137" s="83"/>
      <c r="I137" s="83"/>
      <c r="J137" s="83"/>
      <c r="K137" s="83"/>
      <c r="L137" s="83"/>
      <c r="M137" s="83"/>
      <c r="N137" s="113"/>
      <c r="O137" s="114"/>
      <c r="P137" s="114"/>
      <c r="Q137" s="114"/>
      <c r="R137" s="76"/>
      <c r="T137" s="77"/>
      <c r="U137" s="74"/>
      <c r="V137" s="74"/>
      <c r="W137" s="78">
        <f>SUM(W138:W139)</f>
        <v>0</v>
      </c>
      <c r="X137" s="74"/>
      <c r="Y137" s="78">
        <f>SUM(Y138:Y139)</f>
        <v>7.022006999999999</v>
      </c>
      <c r="Z137" s="74"/>
      <c r="AA137" s="79">
        <f>SUM(AA138:AA139)</f>
        <v>0</v>
      </c>
      <c r="AR137" s="80" t="s">
        <v>42</v>
      </c>
      <c r="AT137" s="81" t="s">
        <v>40</v>
      </c>
      <c r="AU137" s="81" t="s">
        <v>42</v>
      </c>
      <c r="AY137" s="80" t="s">
        <v>86</v>
      </c>
      <c r="BK137" s="82">
        <f>SUM(BK138:BK139)</f>
        <v>0</v>
      </c>
    </row>
    <row r="138" spans="2:65" s="1" customFormat="1" ht="31.5" customHeight="1">
      <c r="B138" s="84"/>
      <c r="C138" s="85" t="s">
        <v>147</v>
      </c>
      <c r="D138" s="85" t="s">
        <v>87</v>
      </c>
      <c r="E138" s="86" t="s">
        <v>148</v>
      </c>
      <c r="F138" s="115" t="s">
        <v>149</v>
      </c>
      <c r="G138" s="116"/>
      <c r="H138" s="116"/>
      <c r="I138" s="116"/>
      <c r="J138" s="87" t="s">
        <v>90</v>
      </c>
      <c r="K138" s="88">
        <v>13</v>
      </c>
      <c r="L138" s="117"/>
      <c r="M138" s="116"/>
      <c r="N138" s="117"/>
      <c r="O138" s="116"/>
      <c r="P138" s="116"/>
      <c r="Q138" s="116"/>
      <c r="R138" s="89"/>
      <c r="T138" s="90" t="s">
        <v>1</v>
      </c>
      <c r="U138" s="24" t="s">
        <v>26</v>
      </c>
      <c r="V138" s="91">
        <v>0</v>
      </c>
      <c r="W138" s="91">
        <f>V138*K138</f>
        <v>0</v>
      </c>
      <c r="X138" s="91">
        <v>0.53231</v>
      </c>
      <c r="Y138" s="91">
        <f>X138*K138</f>
        <v>6.92003</v>
      </c>
      <c r="Z138" s="91">
        <v>0</v>
      </c>
      <c r="AA138" s="92">
        <f>Z138*K138</f>
        <v>0</v>
      </c>
      <c r="AR138" s="7" t="s">
        <v>91</v>
      </c>
      <c r="AT138" s="7" t="s">
        <v>87</v>
      </c>
      <c r="AU138" s="7" t="s">
        <v>92</v>
      </c>
      <c r="AY138" s="7" t="s">
        <v>86</v>
      </c>
      <c r="BE138" s="93">
        <f>IF(U138="základná",N138,0)</f>
        <v>0</v>
      </c>
      <c r="BF138" s="93">
        <f>IF(U138="znížená",N138,0)</f>
        <v>0</v>
      </c>
      <c r="BG138" s="93">
        <f>IF(U138="zákl. prenesená",N138,0)</f>
        <v>0</v>
      </c>
      <c r="BH138" s="93">
        <f>IF(U138="zníž. prenesená",N138,0)</f>
        <v>0</v>
      </c>
      <c r="BI138" s="93">
        <f>IF(U138="nulová",N138,0)</f>
        <v>0</v>
      </c>
      <c r="BJ138" s="7" t="s">
        <v>92</v>
      </c>
      <c r="BK138" s="94">
        <f>ROUND(L138*K138,3)</f>
        <v>0</v>
      </c>
      <c r="BL138" s="7" t="s">
        <v>91</v>
      </c>
      <c r="BM138" s="7" t="s">
        <v>150</v>
      </c>
    </row>
    <row r="139" spans="2:65" s="1" customFormat="1" ht="22.5" customHeight="1">
      <c r="B139" s="84"/>
      <c r="C139" s="85" t="s">
        <v>151</v>
      </c>
      <c r="D139" s="85" t="s">
        <v>87</v>
      </c>
      <c r="E139" s="86" t="s">
        <v>152</v>
      </c>
      <c r="F139" s="115" t="s">
        <v>153</v>
      </c>
      <c r="G139" s="116"/>
      <c r="H139" s="116"/>
      <c r="I139" s="116"/>
      <c r="J139" s="87" t="s">
        <v>120</v>
      </c>
      <c r="K139" s="88">
        <v>0.1</v>
      </c>
      <c r="L139" s="117"/>
      <c r="M139" s="116"/>
      <c r="N139" s="117"/>
      <c r="O139" s="116"/>
      <c r="P139" s="116"/>
      <c r="Q139" s="116"/>
      <c r="R139" s="89"/>
      <c r="T139" s="90" t="s">
        <v>1</v>
      </c>
      <c r="U139" s="24" t="s">
        <v>26</v>
      </c>
      <c r="V139" s="91">
        <v>0</v>
      </c>
      <c r="W139" s="91">
        <f>V139*K139</f>
        <v>0</v>
      </c>
      <c r="X139" s="91">
        <v>1.01977</v>
      </c>
      <c r="Y139" s="91">
        <f>X139*K139</f>
        <v>0.10197700000000001</v>
      </c>
      <c r="Z139" s="91">
        <v>0</v>
      </c>
      <c r="AA139" s="92">
        <f>Z139*K139</f>
        <v>0</v>
      </c>
      <c r="AR139" s="7" t="s">
        <v>91</v>
      </c>
      <c r="AT139" s="7" t="s">
        <v>87</v>
      </c>
      <c r="AU139" s="7" t="s">
        <v>92</v>
      </c>
      <c r="AY139" s="7" t="s">
        <v>86</v>
      </c>
      <c r="BE139" s="93">
        <f>IF(U139="základná",N139,0)</f>
        <v>0</v>
      </c>
      <c r="BF139" s="93">
        <f>IF(U139="znížená",N139,0)</f>
        <v>0</v>
      </c>
      <c r="BG139" s="93">
        <f>IF(U139="zákl. prenesená",N139,0)</f>
        <v>0</v>
      </c>
      <c r="BH139" s="93">
        <f>IF(U139="zníž. prenesená",N139,0)</f>
        <v>0</v>
      </c>
      <c r="BI139" s="93">
        <f>IF(U139="nulová",N139,0)</f>
        <v>0</v>
      </c>
      <c r="BJ139" s="7" t="s">
        <v>92</v>
      </c>
      <c r="BK139" s="94">
        <f>ROUND(L139*K139,3)</f>
        <v>0</v>
      </c>
      <c r="BL139" s="7" t="s">
        <v>91</v>
      </c>
      <c r="BM139" s="7" t="s">
        <v>154</v>
      </c>
    </row>
    <row r="140" spans="2:63" s="5" customFormat="1" ht="29.25" customHeight="1">
      <c r="B140" s="73"/>
      <c r="C140" s="74"/>
      <c r="D140" s="83" t="s">
        <v>66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113"/>
      <c r="O140" s="114"/>
      <c r="P140" s="114"/>
      <c r="Q140" s="114"/>
      <c r="R140" s="76"/>
      <c r="T140" s="77"/>
      <c r="U140" s="74"/>
      <c r="V140" s="74"/>
      <c r="W140" s="78">
        <f>SUM(W141:W145)</f>
        <v>0</v>
      </c>
      <c r="X140" s="74"/>
      <c r="Y140" s="78">
        <f>SUM(Y141:Y145)</f>
        <v>162.1331789</v>
      </c>
      <c r="Z140" s="74"/>
      <c r="AA140" s="79">
        <f>SUM(AA141:AA145)</f>
        <v>0</v>
      </c>
      <c r="AR140" s="80" t="s">
        <v>42</v>
      </c>
      <c r="AT140" s="81" t="s">
        <v>40</v>
      </c>
      <c r="AU140" s="81" t="s">
        <v>42</v>
      </c>
      <c r="AY140" s="80" t="s">
        <v>86</v>
      </c>
      <c r="BK140" s="82">
        <f>SUM(BK141:BK145)</f>
        <v>0</v>
      </c>
    </row>
    <row r="141" spans="2:65" s="1" customFormat="1" ht="44.25" customHeight="1">
      <c r="B141" s="84"/>
      <c r="C141" s="85" t="s">
        <v>155</v>
      </c>
      <c r="D141" s="85" t="s">
        <v>87</v>
      </c>
      <c r="E141" s="86" t="s">
        <v>156</v>
      </c>
      <c r="F141" s="115" t="s">
        <v>157</v>
      </c>
      <c r="G141" s="116"/>
      <c r="H141" s="116"/>
      <c r="I141" s="116"/>
      <c r="J141" s="87" t="s">
        <v>90</v>
      </c>
      <c r="K141" s="88">
        <v>38.64</v>
      </c>
      <c r="L141" s="117"/>
      <c r="M141" s="116"/>
      <c r="N141" s="117"/>
      <c r="O141" s="116"/>
      <c r="P141" s="116"/>
      <c r="Q141" s="116"/>
      <c r="R141" s="89"/>
      <c r="T141" s="90" t="s">
        <v>1</v>
      </c>
      <c r="U141" s="24" t="s">
        <v>26</v>
      </c>
      <c r="V141" s="91">
        <v>0</v>
      </c>
      <c r="W141" s="91">
        <f>V141*K141</f>
        <v>0</v>
      </c>
      <c r="X141" s="91">
        <v>0.50601</v>
      </c>
      <c r="Y141" s="91">
        <f>X141*K141</f>
        <v>19.5522264</v>
      </c>
      <c r="Z141" s="91">
        <v>0</v>
      </c>
      <c r="AA141" s="92">
        <f>Z141*K141</f>
        <v>0</v>
      </c>
      <c r="AR141" s="7" t="s">
        <v>91</v>
      </c>
      <c r="AT141" s="7" t="s">
        <v>87</v>
      </c>
      <c r="AU141" s="7" t="s">
        <v>92</v>
      </c>
      <c r="AY141" s="7" t="s">
        <v>86</v>
      </c>
      <c r="BE141" s="93">
        <f>IF(U141="základná",N141,0)</f>
        <v>0</v>
      </c>
      <c r="BF141" s="93">
        <f>IF(U141="znížená",N141,0)</f>
        <v>0</v>
      </c>
      <c r="BG141" s="93">
        <f>IF(U141="zákl. prenesená",N141,0)</f>
        <v>0</v>
      </c>
      <c r="BH141" s="93">
        <f>IF(U141="zníž. prenesená",N141,0)</f>
        <v>0</v>
      </c>
      <c r="BI141" s="93">
        <f>IF(U141="nulová",N141,0)</f>
        <v>0</v>
      </c>
      <c r="BJ141" s="7" t="s">
        <v>92</v>
      </c>
      <c r="BK141" s="94">
        <f>ROUND(L141*K141,3)</f>
        <v>0</v>
      </c>
      <c r="BL141" s="7" t="s">
        <v>91</v>
      </c>
      <c r="BM141" s="7" t="s">
        <v>158</v>
      </c>
    </row>
    <row r="142" spans="2:65" s="1" customFormat="1" ht="44.25" customHeight="1">
      <c r="B142" s="84"/>
      <c r="C142" s="85" t="s">
        <v>159</v>
      </c>
      <c r="D142" s="85" t="s">
        <v>87</v>
      </c>
      <c r="E142" s="86" t="s">
        <v>160</v>
      </c>
      <c r="F142" s="115" t="s">
        <v>161</v>
      </c>
      <c r="G142" s="116"/>
      <c r="H142" s="116"/>
      <c r="I142" s="116"/>
      <c r="J142" s="87" t="s">
        <v>90</v>
      </c>
      <c r="K142" s="88">
        <v>11.65</v>
      </c>
      <c r="L142" s="117"/>
      <c r="M142" s="116"/>
      <c r="N142" s="117"/>
      <c r="O142" s="116"/>
      <c r="P142" s="116"/>
      <c r="Q142" s="116"/>
      <c r="R142" s="89"/>
      <c r="T142" s="90" t="s">
        <v>1</v>
      </c>
      <c r="U142" s="24" t="s">
        <v>26</v>
      </c>
      <c r="V142" s="91">
        <v>0</v>
      </c>
      <c r="W142" s="91">
        <f>V142*K142</f>
        <v>0</v>
      </c>
      <c r="X142" s="91">
        <v>0.2916</v>
      </c>
      <c r="Y142" s="91">
        <f>X142*K142</f>
        <v>3.3971400000000003</v>
      </c>
      <c r="Z142" s="91">
        <v>0</v>
      </c>
      <c r="AA142" s="92">
        <f>Z142*K142</f>
        <v>0</v>
      </c>
      <c r="AR142" s="7" t="s">
        <v>91</v>
      </c>
      <c r="AT142" s="7" t="s">
        <v>87</v>
      </c>
      <c r="AU142" s="7" t="s">
        <v>92</v>
      </c>
      <c r="AY142" s="7" t="s">
        <v>86</v>
      </c>
      <c r="BE142" s="93">
        <f>IF(U142="základná",N142,0)</f>
        <v>0</v>
      </c>
      <c r="BF142" s="93">
        <f>IF(U142="znížená",N142,0)</f>
        <v>0</v>
      </c>
      <c r="BG142" s="93">
        <f>IF(U142="zákl. prenesená",N142,0)</f>
        <v>0</v>
      </c>
      <c r="BH142" s="93">
        <f>IF(U142="zníž. prenesená",N142,0)</f>
        <v>0</v>
      </c>
      <c r="BI142" s="93">
        <f>IF(U142="nulová",N142,0)</f>
        <v>0</v>
      </c>
      <c r="BJ142" s="7" t="s">
        <v>92</v>
      </c>
      <c r="BK142" s="94">
        <f>ROUND(L142*K142,3)</f>
        <v>0</v>
      </c>
      <c r="BL142" s="7" t="s">
        <v>91</v>
      </c>
      <c r="BM142" s="7" t="s">
        <v>162</v>
      </c>
    </row>
    <row r="143" spans="2:65" s="1" customFormat="1" ht="44.25" customHeight="1">
      <c r="B143" s="84"/>
      <c r="C143" s="85" t="s">
        <v>163</v>
      </c>
      <c r="D143" s="85" t="s">
        <v>87</v>
      </c>
      <c r="E143" s="86" t="s">
        <v>164</v>
      </c>
      <c r="F143" s="115" t="s">
        <v>165</v>
      </c>
      <c r="G143" s="116"/>
      <c r="H143" s="116"/>
      <c r="I143" s="116"/>
      <c r="J143" s="87" t="s">
        <v>90</v>
      </c>
      <c r="K143" s="88">
        <v>11.65</v>
      </c>
      <c r="L143" s="117"/>
      <c r="M143" s="116"/>
      <c r="N143" s="117"/>
      <c r="O143" s="116"/>
      <c r="P143" s="116"/>
      <c r="Q143" s="116"/>
      <c r="R143" s="89"/>
      <c r="T143" s="90" t="s">
        <v>1</v>
      </c>
      <c r="U143" s="24" t="s">
        <v>26</v>
      </c>
      <c r="V143" s="91">
        <v>0</v>
      </c>
      <c r="W143" s="91">
        <f>V143*K143</f>
        <v>0</v>
      </c>
      <c r="X143" s="91">
        <v>0.38625</v>
      </c>
      <c r="Y143" s="91">
        <f>X143*K143</f>
        <v>4.4998125</v>
      </c>
      <c r="Z143" s="91">
        <v>0</v>
      </c>
      <c r="AA143" s="92">
        <f>Z143*K143</f>
        <v>0</v>
      </c>
      <c r="AR143" s="7" t="s">
        <v>91</v>
      </c>
      <c r="AT143" s="7" t="s">
        <v>87</v>
      </c>
      <c r="AU143" s="7" t="s">
        <v>92</v>
      </c>
      <c r="AY143" s="7" t="s">
        <v>86</v>
      </c>
      <c r="BE143" s="93">
        <f>IF(U143="základná",N143,0)</f>
        <v>0</v>
      </c>
      <c r="BF143" s="93">
        <f>IF(U143="znížená",N143,0)</f>
        <v>0</v>
      </c>
      <c r="BG143" s="93">
        <f>IF(U143="zákl. prenesená",N143,0)</f>
        <v>0</v>
      </c>
      <c r="BH143" s="93">
        <f>IF(U143="zníž. prenesená",N143,0)</f>
        <v>0</v>
      </c>
      <c r="BI143" s="93">
        <f>IF(U143="nulová",N143,0)</f>
        <v>0</v>
      </c>
      <c r="BJ143" s="7" t="s">
        <v>92</v>
      </c>
      <c r="BK143" s="94">
        <f>ROUND(L143*K143,3)</f>
        <v>0</v>
      </c>
      <c r="BL143" s="7" t="s">
        <v>91</v>
      </c>
      <c r="BM143" s="7" t="s">
        <v>166</v>
      </c>
    </row>
    <row r="144" spans="2:65" s="1" customFormat="1" ht="22.5" customHeight="1">
      <c r="B144" s="84"/>
      <c r="C144" s="85" t="s">
        <v>5</v>
      </c>
      <c r="D144" s="85" t="s">
        <v>87</v>
      </c>
      <c r="E144" s="86" t="s">
        <v>167</v>
      </c>
      <c r="F144" s="115" t="s">
        <v>168</v>
      </c>
      <c r="G144" s="116"/>
      <c r="H144" s="116"/>
      <c r="I144" s="116"/>
      <c r="J144" s="87" t="s">
        <v>90</v>
      </c>
      <c r="K144" s="88">
        <v>422</v>
      </c>
      <c r="L144" s="117"/>
      <c r="M144" s="116"/>
      <c r="N144" s="117"/>
      <c r="O144" s="116"/>
      <c r="P144" s="116"/>
      <c r="Q144" s="116"/>
      <c r="R144" s="89"/>
      <c r="T144" s="90" t="s">
        <v>1</v>
      </c>
      <c r="U144" s="24" t="s">
        <v>26</v>
      </c>
      <c r="V144" s="91">
        <v>0</v>
      </c>
      <c r="W144" s="91">
        <f>V144*K144</f>
        <v>0</v>
      </c>
      <c r="X144" s="91">
        <v>0.126</v>
      </c>
      <c r="Y144" s="91">
        <f>X144*K144</f>
        <v>53.172</v>
      </c>
      <c r="Z144" s="91">
        <v>0</v>
      </c>
      <c r="AA144" s="92">
        <f>Z144*K144</f>
        <v>0</v>
      </c>
      <c r="AR144" s="7" t="s">
        <v>91</v>
      </c>
      <c r="AT144" s="7" t="s">
        <v>87</v>
      </c>
      <c r="AU144" s="7" t="s">
        <v>92</v>
      </c>
      <c r="AY144" s="7" t="s">
        <v>86</v>
      </c>
      <c r="BE144" s="93">
        <f>IF(U144="základná",N144,0)</f>
        <v>0</v>
      </c>
      <c r="BF144" s="93">
        <f>IF(U144="znížená",N144,0)</f>
        <v>0</v>
      </c>
      <c r="BG144" s="93">
        <f>IF(U144="zákl. prenesená",N144,0)</f>
        <v>0</v>
      </c>
      <c r="BH144" s="93">
        <f>IF(U144="zníž. prenesená",N144,0)</f>
        <v>0</v>
      </c>
      <c r="BI144" s="93">
        <f>IF(U144="nulová",N144,0)</f>
        <v>0</v>
      </c>
      <c r="BJ144" s="7" t="s">
        <v>92</v>
      </c>
      <c r="BK144" s="94">
        <f>ROUND(L144*K144,3)</f>
        <v>0</v>
      </c>
      <c r="BL144" s="7" t="s">
        <v>91</v>
      </c>
      <c r="BM144" s="7" t="s">
        <v>169</v>
      </c>
    </row>
    <row r="145" spans="2:65" s="1" customFormat="1" ht="22.5" customHeight="1">
      <c r="B145" s="84"/>
      <c r="C145" s="95" t="s">
        <v>170</v>
      </c>
      <c r="D145" s="95" t="s">
        <v>127</v>
      </c>
      <c r="E145" s="96" t="s">
        <v>171</v>
      </c>
      <c r="F145" s="107" t="s">
        <v>172</v>
      </c>
      <c r="G145" s="108"/>
      <c r="H145" s="108"/>
      <c r="I145" s="108"/>
      <c r="J145" s="97" t="s">
        <v>90</v>
      </c>
      <c r="K145" s="98">
        <v>443</v>
      </c>
      <c r="L145" s="109"/>
      <c r="M145" s="108"/>
      <c r="N145" s="109"/>
      <c r="O145" s="116"/>
      <c r="P145" s="116"/>
      <c r="Q145" s="116"/>
      <c r="R145" s="89"/>
      <c r="T145" s="90" t="s">
        <v>1</v>
      </c>
      <c r="U145" s="24" t="s">
        <v>26</v>
      </c>
      <c r="V145" s="91">
        <v>0</v>
      </c>
      <c r="W145" s="91">
        <f>V145*K145</f>
        <v>0</v>
      </c>
      <c r="X145" s="91">
        <v>0.184</v>
      </c>
      <c r="Y145" s="91">
        <f>X145*K145</f>
        <v>81.512</v>
      </c>
      <c r="Z145" s="91">
        <v>0</v>
      </c>
      <c r="AA145" s="92">
        <f>Z145*K145</f>
        <v>0</v>
      </c>
      <c r="AR145" s="7" t="s">
        <v>117</v>
      </c>
      <c r="AT145" s="7" t="s">
        <v>127</v>
      </c>
      <c r="AU145" s="7" t="s">
        <v>92</v>
      </c>
      <c r="AY145" s="7" t="s">
        <v>86</v>
      </c>
      <c r="BE145" s="93">
        <f>IF(U145="základná",N145,0)</f>
        <v>0</v>
      </c>
      <c r="BF145" s="93">
        <f>IF(U145="znížená",N145,0)</f>
        <v>0</v>
      </c>
      <c r="BG145" s="93">
        <f>IF(U145="zákl. prenesená",N145,0)</f>
        <v>0</v>
      </c>
      <c r="BH145" s="93">
        <f>IF(U145="zníž. prenesená",N145,0)</f>
        <v>0</v>
      </c>
      <c r="BI145" s="93">
        <f>IF(U145="nulová",N145,0)</f>
        <v>0</v>
      </c>
      <c r="BJ145" s="7" t="s">
        <v>92</v>
      </c>
      <c r="BK145" s="94">
        <f>ROUND(L145*K145,3)</f>
        <v>0</v>
      </c>
      <c r="BL145" s="7" t="s">
        <v>91</v>
      </c>
      <c r="BM145" s="7" t="s">
        <v>173</v>
      </c>
    </row>
    <row r="146" spans="2:63" s="5" customFormat="1" ht="29.25" customHeight="1">
      <c r="B146" s="73"/>
      <c r="C146" s="74"/>
      <c r="D146" s="83" t="s">
        <v>67</v>
      </c>
      <c r="E146" s="83"/>
      <c r="F146" s="83"/>
      <c r="G146" s="83"/>
      <c r="H146" s="83"/>
      <c r="I146" s="83"/>
      <c r="J146" s="83"/>
      <c r="K146" s="83"/>
      <c r="L146" s="83"/>
      <c r="M146" s="83"/>
      <c r="N146" s="113"/>
      <c r="O146" s="114"/>
      <c r="P146" s="114"/>
      <c r="Q146" s="114"/>
      <c r="R146" s="76"/>
      <c r="T146" s="77"/>
      <c r="U146" s="74"/>
      <c r="V146" s="74"/>
      <c r="W146" s="78">
        <f>W147</f>
        <v>0</v>
      </c>
      <c r="X146" s="74"/>
      <c r="Y146" s="78">
        <f>Y147</f>
        <v>0</v>
      </c>
      <c r="Z146" s="74"/>
      <c r="AA146" s="79">
        <f>AA147</f>
        <v>0</v>
      </c>
      <c r="AR146" s="80" t="s">
        <v>42</v>
      </c>
      <c r="AT146" s="81" t="s">
        <v>40</v>
      </c>
      <c r="AU146" s="81" t="s">
        <v>42</v>
      </c>
      <c r="AY146" s="80" t="s">
        <v>86</v>
      </c>
      <c r="BK146" s="82">
        <f>BK147</f>
        <v>0</v>
      </c>
    </row>
    <row r="147" spans="2:65" s="1" customFormat="1" ht="44.25" customHeight="1">
      <c r="B147" s="84"/>
      <c r="C147" s="85" t="s">
        <v>174</v>
      </c>
      <c r="D147" s="85" t="s">
        <v>87</v>
      </c>
      <c r="E147" s="86" t="s">
        <v>175</v>
      </c>
      <c r="F147" s="115" t="s">
        <v>176</v>
      </c>
      <c r="G147" s="116"/>
      <c r="H147" s="116"/>
      <c r="I147" s="116"/>
      <c r="J147" s="87" t="s">
        <v>120</v>
      </c>
      <c r="K147" s="88">
        <v>138.65</v>
      </c>
      <c r="L147" s="117"/>
      <c r="M147" s="116"/>
      <c r="N147" s="117"/>
      <c r="O147" s="116"/>
      <c r="P147" s="116"/>
      <c r="Q147" s="116"/>
      <c r="R147" s="89"/>
      <c r="T147" s="90" t="s">
        <v>1</v>
      </c>
      <c r="U147" s="24" t="s">
        <v>26</v>
      </c>
      <c r="V147" s="91">
        <v>0</v>
      </c>
      <c r="W147" s="91">
        <f>V147*K147</f>
        <v>0</v>
      </c>
      <c r="X147" s="91">
        <v>0</v>
      </c>
      <c r="Y147" s="91">
        <f>X147*K147</f>
        <v>0</v>
      </c>
      <c r="Z147" s="91">
        <v>0</v>
      </c>
      <c r="AA147" s="92">
        <f>Z147*K147</f>
        <v>0</v>
      </c>
      <c r="AR147" s="7" t="s">
        <v>91</v>
      </c>
      <c r="AT147" s="7" t="s">
        <v>87</v>
      </c>
      <c r="AU147" s="7" t="s">
        <v>92</v>
      </c>
      <c r="AY147" s="7" t="s">
        <v>86</v>
      </c>
      <c r="BE147" s="93">
        <f>IF(U147="základná",N147,0)</f>
        <v>0</v>
      </c>
      <c r="BF147" s="93">
        <f>IF(U147="znížená",N147,0)</f>
        <v>0</v>
      </c>
      <c r="BG147" s="93">
        <f>IF(U147="zákl. prenesená",N147,0)</f>
        <v>0</v>
      </c>
      <c r="BH147" s="93">
        <f>IF(U147="zníž. prenesená",N147,0)</f>
        <v>0</v>
      </c>
      <c r="BI147" s="93">
        <f>IF(U147="nulová",N147,0)</f>
        <v>0</v>
      </c>
      <c r="BJ147" s="7" t="s">
        <v>92</v>
      </c>
      <c r="BK147" s="94">
        <f>ROUND(L147*K147,3)</f>
        <v>0</v>
      </c>
      <c r="BL147" s="7" t="s">
        <v>91</v>
      </c>
      <c r="BM147" s="7" t="s">
        <v>177</v>
      </c>
    </row>
    <row r="148" spans="2:63" s="5" customFormat="1" ht="36.75" customHeight="1">
      <c r="B148" s="73"/>
      <c r="C148" s="74"/>
      <c r="D148" s="75" t="s">
        <v>68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118"/>
      <c r="O148" s="119"/>
      <c r="P148" s="119"/>
      <c r="Q148" s="119"/>
      <c r="R148" s="76"/>
      <c r="T148" s="77"/>
      <c r="U148" s="74"/>
      <c r="V148" s="74"/>
      <c r="W148" s="78">
        <f>W149+W152+W155</f>
        <v>0</v>
      </c>
      <c r="X148" s="74"/>
      <c r="Y148" s="78">
        <f>Y149+Y152+Y155</f>
        <v>0.154539</v>
      </c>
      <c r="Z148" s="74"/>
      <c r="AA148" s="79">
        <f>AA149+AA152+AA155</f>
        <v>0</v>
      </c>
      <c r="AR148" s="80" t="s">
        <v>92</v>
      </c>
      <c r="AT148" s="81" t="s">
        <v>40</v>
      </c>
      <c r="AU148" s="81" t="s">
        <v>41</v>
      </c>
      <c r="AY148" s="80" t="s">
        <v>86</v>
      </c>
      <c r="BK148" s="82">
        <f>BK149+BK152+BK155</f>
        <v>0</v>
      </c>
    </row>
    <row r="149" spans="2:63" s="5" customFormat="1" ht="19.5" customHeight="1">
      <c r="B149" s="73"/>
      <c r="C149" s="74"/>
      <c r="D149" s="83" t="s">
        <v>69</v>
      </c>
      <c r="E149" s="83"/>
      <c r="F149" s="83"/>
      <c r="G149" s="83"/>
      <c r="H149" s="83"/>
      <c r="I149" s="83"/>
      <c r="J149" s="83"/>
      <c r="K149" s="83"/>
      <c r="L149" s="83"/>
      <c r="M149" s="83"/>
      <c r="N149" s="120"/>
      <c r="O149" s="121"/>
      <c r="P149" s="121"/>
      <c r="Q149" s="121"/>
      <c r="R149" s="76"/>
      <c r="T149" s="77"/>
      <c r="U149" s="74"/>
      <c r="V149" s="74"/>
      <c r="W149" s="78">
        <f>SUM(W150:W151)</f>
        <v>0</v>
      </c>
      <c r="X149" s="74"/>
      <c r="Y149" s="78">
        <f>SUM(Y150:Y151)</f>
        <v>0.039</v>
      </c>
      <c r="Z149" s="74"/>
      <c r="AA149" s="79">
        <f>SUM(AA150:AA151)</f>
        <v>0</v>
      </c>
      <c r="AR149" s="80" t="s">
        <v>92</v>
      </c>
      <c r="AT149" s="81" t="s">
        <v>40</v>
      </c>
      <c r="AU149" s="81" t="s">
        <v>42</v>
      </c>
      <c r="AY149" s="80" t="s">
        <v>86</v>
      </c>
      <c r="BK149" s="82">
        <f>SUM(BK150:BK151)</f>
        <v>0</v>
      </c>
    </row>
    <row r="150" spans="2:65" s="1" customFormat="1" ht="31.5" customHeight="1">
      <c r="B150" s="84"/>
      <c r="C150" s="85" t="s">
        <v>178</v>
      </c>
      <c r="D150" s="85" t="s">
        <v>87</v>
      </c>
      <c r="E150" s="86" t="s">
        <v>179</v>
      </c>
      <c r="F150" s="115" t="s">
        <v>180</v>
      </c>
      <c r="G150" s="116"/>
      <c r="H150" s="116"/>
      <c r="I150" s="116"/>
      <c r="J150" s="87" t="s">
        <v>90</v>
      </c>
      <c r="K150" s="88">
        <v>26</v>
      </c>
      <c r="L150" s="117"/>
      <c r="M150" s="116"/>
      <c r="N150" s="117"/>
      <c r="O150" s="116"/>
      <c r="P150" s="116"/>
      <c r="Q150" s="116"/>
      <c r="R150" s="89"/>
      <c r="T150" s="90" t="s">
        <v>1</v>
      </c>
      <c r="U150" s="24" t="s">
        <v>26</v>
      </c>
      <c r="V150" s="91">
        <v>0</v>
      </c>
      <c r="W150" s="91">
        <f>V150*K150</f>
        <v>0</v>
      </c>
      <c r="X150" s="91">
        <v>0</v>
      </c>
      <c r="Y150" s="91">
        <f>X150*K150</f>
        <v>0</v>
      </c>
      <c r="Z150" s="91">
        <v>0</v>
      </c>
      <c r="AA150" s="92">
        <f>Z150*K150</f>
        <v>0</v>
      </c>
      <c r="AR150" s="7" t="s">
        <v>151</v>
      </c>
      <c r="AT150" s="7" t="s">
        <v>87</v>
      </c>
      <c r="AU150" s="7" t="s">
        <v>92</v>
      </c>
      <c r="AY150" s="7" t="s">
        <v>86</v>
      </c>
      <c r="BE150" s="93">
        <f>IF(U150="základná",N150,0)</f>
        <v>0</v>
      </c>
      <c r="BF150" s="93">
        <f>IF(U150="znížená",N150,0)</f>
        <v>0</v>
      </c>
      <c r="BG150" s="93">
        <f>IF(U150="zákl. prenesená",N150,0)</f>
        <v>0</v>
      </c>
      <c r="BH150" s="93">
        <f>IF(U150="zníž. prenesená",N150,0)</f>
        <v>0</v>
      </c>
      <c r="BI150" s="93">
        <f>IF(U150="nulová",N150,0)</f>
        <v>0</v>
      </c>
      <c r="BJ150" s="7" t="s">
        <v>92</v>
      </c>
      <c r="BK150" s="94">
        <f>ROUND(L150*K150,3)</f>
        <v>0</v>
      </c>
      <c r="BL150" s="7" t="s">
        <v>151</v>
      </c>
      <c r="BM150" s="7" t="s">
        <v>181</v>
      </c>
    </row>
    <row r="151" spans="2:65" s="1" customFormat="1" ht="31.5" customHeight="1">
      <c r="B151" s="84"/>
      <c r="C151" s="95" t="s">
        <v>182</v>
      </c>
      <c r="D151" s="95" t="s">
        <v>127</v>
      </c>
      <c r="E151" s="96" t="s">
        <v>183</v>
      </c>
      <c r="F151" s="107" t="s">
        <v>184</v>
      </c>
      <c r="G151" s="108"/>
      <c r="H151" s="108"/>
      <c r="I151" s="108"/>
      <c r="J151" s="97" t="s">
        <v>90</v>
      </c>
      <c r="K151" s="98">
        <v>26</v>
      </c>
      <c r="L151" s="109"/>
      <c r="M151" s="108"/>
      <c r="N151" s="109"/>
      <c r="O151" s="116"/>
      <c r="P151" s="116"/>
      <c r="Q151" s="116"/>
      <c r="R151" s="89"/>
      <c r="T151" s="90" t="s">
        <v>1</v>
      </c>
      <c r="U151" s="24" t="s">
        <v>26</v>
      </c>
      <c r="V151" s="91">
        <v>0</v>
      </c>
      <c r="W151" s="91">
        <f>V151*K151</f>
        <v>0</v>
      </c>
      <c r="X151" s="91">
        <v>0.0015</v>
      </c>
      <c r="Y151" s="91">
        <f>X151*K151</f>
        <v>0.039</v>
      </c>
      <c r="Z151" s="91">
        <v>0</v>
      </c>
      <c r="AA151" s="92">
        <f>Z151*K151</f>
        <v>0</v>
      </c>
      <c r="AR151" s="7" t="s">
        <v>117</v>
      </c>
      <c r="AT151" s="7" t="s">
        <v>127</v>
      </c>
      <c r="AU151" s="7" t="s">
        <v>92</v>
      </c>
      <c r="AY151" s="7" t="s">
        <v>86</v>
      </c>
      <c r="BE151" s="93">
        <f>IF(U151="základná",N151,0)</f>
        <v>0</v>
      </c>
      <c r="BF151" s="93">
        <f>IF(U151="znížená",N151,0)</f>
        <v>0</v>
      </c>
      <c r="BG151" s="93">
        <f>IF(U151="zákl. prenesená",N151,0)</f>
        <v>0</v>
      </c>
      <c r="BH151" s="93">
        <f>IF(U151="zníž. prenesená",N151,0)</f>
        <v>0</v>
      </c>
      <c r="BI151" s="93">
        <f>IF(U151="nulová",N151,0)</f>
        <v>0</v>
      </c>
      <c r="BJ151" s="7" t="s">
        <v>92</v>
      </c>
      <c r="BK151" s="94">
        <f>ROUND(L151*K151,3)</f>
        <v>0</v>
      </c>
      <c r="BL151" s="7" t="s">
        <v>91</v>
      </c>
      <c r="BM151" s="7" t="s">
        <v>185</v>
      </c>
    </row>
    <row r="152" spans="2:63" s="5" customFormat="1" ht="29.25" customHeight="1">
      <c r="B152" s="73"/>
      <c r="C152" s="74"/>
      <c r="D152" s="83" t="s">
        <v>70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113"/>
      <c r="O152" s="114"/>
      <c r="P152" s="114"/>
      <c r="Q152" s="114"/>
      <c r="R152" s="76"/>
      <c r="T152" s="77"/>
      <c r="U152" s="74"/>
      <c r="V152" s="74"/>
      <c r="W152" s="78">
        <f>SUM(W153:W154)</f>
        <v>0</v>
      </c>
      <c r="X152" s="74"/>
      <c r="Y152" s="78">
        <f>SUM(Y153:Y154)</f>
        <v>0.0035249999999999995</v>
      </c>
      <c r="Z152" s="74"/>
      <c r="AA152" s="79">
        <f>SUM(AA153:AA154)</f>
        <v>0</v>
      </c>
      <c r="AR152" s="80" t="s">
        <v>92</v>
      </c>
      <c r="AT152" s="81" t="s">
        <v>40</v>
      </c>
      <c r="AU152" s="81" t="s">
        <v>42</v>
      </c>
      <c r="AY152" s="80" t="s">
        <v>86</v>
      </c>
      <c r="BK152" s="82">
        <f>SUM(BK153:BK154)</f>
        <v>0</v>
      </c>
    </row>
    <row r="153" spans="2:65" s="1" customFormat="1" ht="31.5" customHeight="1">
      <c r="B153" s="84"/>
      <c r="C153" s="85" t="s">
        <v>186</v>
      </c>
      <c r="D153" s="85" t="s">
        <v>87</v>
      </c>
      <c r="E153" s="86" t="s">
        <v>187</v>
      </c>
      <c r="F153" s="115" t="s">
        <v>188</v>
      </c>
      <c r="G153" s="116"/>
      <c r="H153" s="116"/>
      <c r="I153" s="116"/>
      <c r="J153" s="87" t="s">
        <v>90</v>
      </c>
      <c r="K153" s="88">
        <v>23.5</v>
      </c>
      <c r="L153" s="117"/>
      <c r="M153" s="116"/>
      <c r="N153" s="117"/>
      <c r="O153" s="116"/>
      <c r="P153" s="116"/>
      <c r="Q153" s="116"/>
      <c r="R153" s="89"/>
      <c r="T153" s="90" t="s">
        <v>1</v>
      </c>
      <c r="U153" s="24" t="s">
        <v>26</v>
      </c>
      <c r="V153" s="91">
        <v>0</v>
      </c>
      <c r="W153" s="91">
        <f>V153*K153</f>
        <v>0</v>
      </c>
      <c r="X153" s="91">
        <v>0</v>
      </c>
      <c r="Y153" s="91">
        <f>X153*K153</f>
        <v>0</v>
      </c>
      <c r="Z153" s="91">
        <v>0</v>
      </c>
      <c r="AA153" s="92">
        <f>Z153*K153</f>
        <v>0</v>
      </c>
      <c r="AR153" s="7" t="s">
        <v>151</v>
      </c>
      <c r="AT153" s="7" t="s">
        <v>87</v>
      </c>
      <c r="AU153" s="7" t="s">
        <v>92</v>
      </c>
      <c r="AY153" s="7" t="s">
        <v>86</v>
      </c>
      <c r="BE153" s="93">
        <f>IF(U153="základná",N153,0)</f>
        <v>0</v>
      </c>
      <c r="BF153" s="93">
        <f>IF(U153="znížená",N153,0)</f>
        <v>0</v>
      </c>
      <c r="BG153" s="93">
        <f>IF(U153="zákl. prenesená",N153,0)</f>
        <v>0</v>
      </c>
      <c r="BH153" s="93">
        <f>IF(U153="zníž. prenesená",N153,0)</f>
        <v>0</v>
      </c>
      <c r="BI153" s="93">
        <f>IF(U153="nulová",N153,0)</f>
        <v>0</v>
      </c>
      <c r="BJ153" s="7" t="s">
        <v>92</v>
      </c>
      <c r="BK153" s="94">
        <f>ROUND(L153*K153,3)</f>
        <v>0</v>
      </c>
      <c r="BL153" s="7" t="s">
        <v>151</v>
      </c>
      <c r="BM153" s="7" t="s">
        <v>189</v>
      </c>
    </row>
    <row r="154" spans="2:65" s="1" customFormat="1" ht="22.5" customHeight="1">
      <c r="B154" s="84"/>
      <c r="C154" s="95" t="s">
        <v>190</v>
      </c>
      <c r="D154" s="95" t="s">
        <v>127</v>
      </c>
      <c r="E154" s="96" t="s">
        <v>191</v>
      </c>
      <c r="F154" s="107" t="s">
        <v>192</v>
      </c>
      <c r="G154" s="108"/>
      <c r="H154" s="108"/>
      <c r="I154" s="108"/>
      <c r="J154" s="97" t="s">
        <v>90</v>
      </c>
      <c r="K154" s="98">
        <v>23.5</v>
      </c>
      <c r="L154" s="109"/>
      <c r="M154" s="108"/>
      <c r="N154" s="109"/>
      <c r="O154" s="116"/>
      <c r="P154" s="116"/>
      <c r="Q154" s="116"/>
      <c r="R154" s="89"/>
      <c r="T154" s="90" t="s">
        <v>1</v>
      </c>
      <c r="U154" s="24" t="s">
        <v>26</v>
      </c>
      <c r="V154" s="91">
        <v>0</v>
      </c>
      <c r="W154" s="91">
        <f>V154*K154</f>
        <v>0</v>
      </c>
      <c r="X154" s="91">
        <v>0.00015</v>
      </c>
      <c r="Y154" s="91">
        <f>X154*K154</f>
        <v>0.0035249999999999995</v>
      </c>
      <c r="Z154" s="91">
        <v>0</v>
      </c>
      <c r="AA154" s="92">
        <f>Z154*K154</f>
        <v>0</v>
      </c>
      <c r="AR154" s="7" t="s">
        <v>193</v>
      </c>
      <c r="AT154" s="7" t="s">
        <v>127</v>
      </c>
      <c r="AU154" s="7" t="s">
        <v>92</v>
      </c>
      <c r="AY154" s="7" t="s">
        <v>86</v>
      </c>
      <c r="BE154" s="93">
        <f>IF(U154="základná",N154,0)</f>
        <v>0</v>
      </c>
      <c r="BF154" s="93">
        <f>IF(U154="znížená",N154,0)</f>
        <v>0</v>
      </c>
      <c r="BG154" s="93">
        <f>IF(U154="zákl. prenesená",N154,0)</f>
        <v>0</v>
      </c>
      <c r="BH154" s="93">
        <f>IF(U154="zníž. prenesená",N154,0)</f>
        <v>0</v>
      </c>
      <c r="BI154" s="93">
        <f>IF(U154="nulová",N154,0)</f>
        <v>0</v>
      </c>
      <c r="BJ154" s="7" t="s">
        <v>92</v>
      </c>
      <c r="BK154" s="94">
        <f>ROUND(L154*K154,3)</f>
        <v>0</v>
      </c>
      <c r="BL154" s="7" t="s">
        <v>151</v>
      </c>
      <c r="BM154" s="7" t="s">
        <v>194</v>
      </c>
    </row>
    <row r="155" spans="2:63" s="5" customFormat="1" ht="29.25" customHeight="1">
      <c r="B155" s="73"/>
      <c r="C155" s="74"/>
      <c r="D155" s="83" t="s">
        <v>71</v>
      </c>
      <c r="E155" s="83"/>
      <c r="F155" s="83"/>
      <c r="G155" s="83"/>
      <c r="H155" s="83"/>
      <c r="I155" s="83"/>
      <c r="J155" s="83"/>
      <c r="K155" s="83"/>
      <c r="L155" s="83"/>
      <c r="M155" s="83"/>
      <c r="N155" s="113"/>
      <c r="O155" s="114"/>
      <c r="P155" s="114"/>
      <c r="Q155" s="114"/>
      <c r="R155" s="76"/>
      <c r="T155" s="77"/>
      <c r="U155" s="74"/>
      <c r="V155" s="74"/>
      <c r="W155" s="78">
        <f>SUM(W156:W158)</f>
        <v>0</v>
      </c>
      <c r="X155" s="74"/>
      <c r="Y155" s="78">
        <f>SUM(Y156:Y158)</f>
        <v>0.112014</v>
      </c>
      <c r="Z155" s="74"/>
      <c r="AA155" s="79">
        <f>SUM(AA156:AA158)</f>
        <v>0</v>
      </c>
      <c r="AR155" s="80" t="s">
        <v>92</v>
      </c>
      <c r="AT155" s="81" t="s">
        <v>40</v>
      </c>
      <c r="AU155" s="81" t="s">
        <v>42</v>
      </c>
      <c r="AY155" s="80" t="s">
        <v>86</v>
      </c>
      <c r="BK155" s="82">
        <f>SUM(BK156:BK158)</f>
        <v>0</v>
      </c>
    </row>
    <row r="156" spans="2:65" s="1" customFormat="1" ht="31.5" customHeight="1">
      <c r="B156" s="84"/>
      <c r="C156" s="85" t="s">
        <v>195</v>
      </c>
      <c r="D156" s="85" t="s">
        <v>87</v>
      </c>
      <c r="E156" s="86" t="s">
        <v>196</v>
      </c>
      <c r="F156" s="115" t="s">
        <v>197</v>
      </c>
      <c r="G156" s="116"/>
      <c r="H156" s="116"/>
      <c r="I156" s="116"/>
      <c r="J156" s="87" t="s">
        <v>90</v>
      </c>
      <c r="K156" s="88">
        <v>7</v>
      </c>
      <c r="L156" s="117"/>
      <c r="M156" s="116"/>
      <c r="N156" s="117"/>
      <c r="O156" s="116"/>
      <c r="P156" s="116"/>
      <c r="Q156" s="116"/>
      <c r="R156" s="89"/>
      <c r="T156" s="90" t="s">
        <v>1</v>
      </c>
      <c r="U156" s="24" t="s">
        <v>26</v>
      </c>
      <c r="V156" s="91">
        <v>0</v>
      </c>
      <c r="W156" s="91">
        <f>V156*K156</f>
        <v>0</v>
      </c>
      <c r="X156" s="91">
        <v>0.00355</v>
      </c>
      <c r="Y156" s="91">
        <f>X156*K156</f>
        <v>0.02485</v>
      </c>
      <c r="Z156" s="91">
        <v>0</v>
      </c>
      <c r="AA156" s="92">
        <f>Z156*K156</f>
        <v>0</v>
      </c>
      <c r="AR156" s="7" t="s">
        <v>151</v>
      </c>
      <c r="AT156" s="7" t="s">
        <v>87</v>
      </c>
      <c r="AU156" s="7" t="s">
        <v>92</v>
      </c>
      <c r="AY156" s="7" t="s">
        <v>86</v>
      </c>
      <c r="BE156" s="93">
        <f>IF(U156="základná",N156,0)</f>
        <v>0</v>
      </c>
      <c r="BF156" s="93">
        <f>IF(U156="znížená",N156,0)</f>
        <v>0</v>
      </c>
      <c r="BG156" s="93">
        <f>IF(U156="zákl. prenesená",N156,0)</f>
        <v>0</v>
      </c>
      <c r="BH156" s="93">
        <f>IF(U156="zníž. prenesená",N156,0)</f>
        <v>0</v>
      </c>
      <c r="BI156" s="93">
        <f>IF(U156="nulová",N156,0)</f>
        <v>0</v>
      </c>
      <c r="BJ156" s="7" t="s">
        <v>92</v>
      </c>
      <c r="BK156" s="94">
        <f>ROUND(L156*K156,3)</f>
        <v>0</v>
      </c>
      <c r="BL156" s="7" t="s">
        <v>151</v>
      </c>
      <c r="BM156" s="7" t="s">
        <v>198</v>
      </c>
    </row>
    <row r="157" spans="2:65" s="1" customFormat="1" ht="22.5" customHeight="1">
      <c r="B157" s="84"/>
      <c r="C157" s="95" t="s">
        <v>199</v>
      </c>
      <c r="D157" s="95" t="s">
        <v>127</v>
      </c>
      <c r="E157" s="96" t="s">
        <v>200</v>
      </c>
      <c r="F157" s="107" t="s">
        <v>201</v>
      </c>
      <c r="G157" s="108"/>
      <c r="H157" s="108"/>
      <c r="I157" s="108"/>
      <c r="J157" s="97" t="s">
        <v>90</v>
      </c>
      <c r="K157" s="98">
        <v>7.7</v>
      </c>
      <c r="L157" s="109"/>
      <c r="M157" s="108"/>
      <c r="N157" s="109"/>
      <c r="O157" s="116"/>
      <c r="P157" s="116"/>
      <c r="Q157" s="116"/>
      <c r="R157" s="89"/>
      <c r="T157" s="90" t="s">
        <v>1</v>
      </c>
      <c r="U157" s="24" t="s">
        <v>26</v>
      </c>
      <c r="V157" s="91">
        <v>0</v>
      </c>
      <c r="W157" s="91">
        <f>V157*K157</f>
        <v>0</v>
      </c>
      <c r="X157" s="91">
        <v>0.01132</v>
      </c>
      <c r="Y157" s="91">
        <f>X157*K157</f>
        <v>0.087164</v>
      </c>
      <c r="Z157" s="91">
        <v>0</v>
      </c>
      <c r="AA157" s="92">
        <f>Z157*K157</f>
        <v>0</v>
      </c>
      <c r="AR157" s="7" t="s">
        <v>193</v>
      </c>
      <c r="AT157" s="7" t="s">
        <v>127</v>
      </c>
      <c r="AU157" s="7" t="s">
        <v>92</v>
      </c>
      <c r="AY157" s="7" t="s">
        <v>86</v>
      </c>
      <c r="BE157" s="93">
        <f>IF(U157="základná",N157,0)</f>
        <v>0</v>
      </c>
      <c r="BF157" s="93">
        <f>IF(U157="znížená",N157,0)</f>
        <v>0</v>
      </c>
      <c r="BG157" s="93">
        <f>IF(U157="zákl. prenesená",N157,0)</f>
        <v>0</v>
      </c>
      <c r="BH157" s="93">
        <f>IF(U157="zníž. prenesená",N157,0)</f>
        <v>0</v>
      </c>
      <c r="BI157" s="93">
        <f>IF(U157="nulová",N157,0)</f>
        <v>0</v>
      </c>
      <c r="BJ157" s="7" t="s">
        <v>92</v>
      </c>
      <c r="BK157" s="94">
        <f>ROUND(L157*K157,3)</f>
        <v>0</v>
      </c>
      <c r="BL157" s="7" t="s">
        <v>151</v>
      </c>
      <c r="BM157" s="7" t="s">
        <v>202</v>
      </c>
    </row>
    <row r="158" spans="2:65" s="1" customFormat="1" ht="31.5" customHeight="1">
      <c r="B158" s="84"/>
      <c r="C158" s="85" t="s">
        <v>203</v>
      </c>
      <c r="D158" s="85" t="s">
        <v>87</v>
      </c>
      <c r="E158" s="86" t="s">
        <v>204</v>
      </c>
      <c r="F158" s="115" t="s">
        <v>205</v>
      </c>
      <c r="G158" s="116"/>
      <c r="H158" s="116"/>
      <c r="I158" s="116"/>
      <c r="J158" s="87" t="s">
        <v>120</v>
      </c>
      <c r="K158" s="88">
        <v>0.9</v>
      </c>
      <c r="L158" s="117"/>
      <c r="M158" s="116"/>
      <c r="N158" s="117"/>
      <c r="O158" s="116"/>
      <c r="P158" s="116"/>
      <c r="Q158" s="116"/>
      <c r="R158" s="89"/>
      <c r="T158" s="90" t="s">
        <v>1</v>
      </c>
      <c r="U158" s="99" t="s">
        <v>26</v>
      </c>
      <c r="V158" s="100">
        <v>0</v>
      </c>
      <c r="W158" s="100">
        <f>V158*K158</f>
        <v>0</v>
      </c>
      <c r="X158" s="100">
        <v>0</v>
      </c>
      <c r="Y158" s="100">
        <f>X158*K158</f>
        <v>0</v>
      </c>
      <c r="Z158" s="100">
        <v>0</v>
      </c>
      <c r="AA158" s="101">
        <f>Z158*K158</f>
        <v>0</v>
      </c>
      <c r="AR158" s="7" t="s">
        <v>151</v>
      </c>
      <c r="AT158" s="7" t="s">
        <v>87</v>
      </c>
      <c r="AU158" s="7" t="s">
        <v>92</v>
      </c>
      <c r="AY158" s="7" t="s">
        <v>86</v>
      </c>
      <c r="BE158" s="93">
        <f>IF(U158="základná",N158,0)</f>
        <v>0</v>
      </c>
      <c r="BF158" s="93">
        <f>IF(U158="znížená",N158,0)</f>
        <v>0</v>
      </c>
      <c r="BG158" s="93">
        <f>IF(U158="zákl. prenesená",N158,0)</f>
        <v>0</v>
      </c>
      <c r="BH158" s="93">
        <f>IF(U158="zníž. prenesená",N158,0)</f>
        <v>0</v>
      </c>
      <c r="BI158" s="93">
        <f>IF(U158="nulová",N158,0)</f>
        <v>0</v>
      </c>
      <c r="BJ158" s="7" t="s">
        <v>92</v>
      </c>
      <c r="BK158" s="94">
        <f>ROUND(L158*K158,3)</f>
        <v>0</v>
      </c>
      <c r="BL158" s="7" t="s">
        <v>151</v>
      </c>
      <c r="BM158" s="7" t="s">
        <v>206</v>
      </c>
    </row>
    <row r="159" spans="2:18" s="1" customFormat="1" ht="6.75" customHeight="1"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6"/>
    </row>
  </sheetData>
  <sheetProtection/>
  <mergeCells count="15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N144:Q144"/>
    <mergeCell ref="F145:I145"/>
    <mergeCell ref="N153:Q153"/>
    <mergeCell ref="N152:Q152"/>
    <mergeCell ref="F147:I147"/>
    <mergeCell ref="L147:M147"/>
    <mergeCell ref="N147:Q147"/>
    <mergeCell ref="F150:I150"/>
    <mergeCell ref="L150:M150"/>
    <mergeCell ref="N150:Q150"/>
    <mergeCell ref="N148:Q148"/>
    <mergeCell ref="N149:Q149"/>
    <mergeCell ref="N154:Q154"/>
    <mergeCell ref="F156:I156"/>
    <mergeCell ref="L156:M156"/>
    <mergeCell ref="N156:Q156"/>
    <mergeCell ref="N155:Q155"/>
    <mergeCell ref="F151:I151"/>
    <mergeCell ref="L151:M151"/>
    <mergeCell ref="N151:Q151"/>
    <mergeCell ref="F153:I153"/>
    <mergeCell ref="L153:M153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H1:K1"/>
    <mergeCell ref="S2:AC2"/>
    <mergeCell ref="N133:Q133"/>
    <mergeCell ref="N137:Q137"/>
    <mergeCell ref="N140:Q140"/>
    <mergeCell ref="N146:Q146"/>
    <mergeCell ref="F144:I144"/>
    <mergeCell ref="L144:M14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8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zoomScalePageLayoutView="0" workbookViewId="0" topLeftCell="A1">
      <pane ySplit="1" topLeftCell="A110" activePane="bottomLeft" state="frozen"/>
      <selection pane="topLeft" activeCell="A1" sqref="A1"/>
      <selection pane="bottomLeft" activeCell="H102" sqref="H10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05"/>
      <c r="B1" s="102"/>
      <c r="C1" s="102"/>
      <c r="D1" s="103" t="s">
        <v>0</v>
      </c>
      <c r="E1" s="102"/>
      <c r="F1" s="104" t="s">
        <v>368</v>
      </c>
      <c r="G1" s="104"/>
      <c r="H1" s="110" t="s">
        <v>369</v>
      </c>
      <c r="I1" s="110"/>
      <c r="J1" s="110"/>
      <c r="K1" s="110"/>
      <c r="L1" s="104" t="s">
        <v>370</v>
      </c>
      <c r="M1" s="102"/>
      <c r="N1" s="102"/>
      <c r="O1" s="103" t="s">
        <v>50</v>
      </c>
      <c r="P1" s="102"/>
      <c r="Q1" s="102"/>
      <c r="R1" s="102"/>
      <c r="S1" s="104" t="s">
        <v>371</v>
      </c>
      <c r="T1" s="104"/>
      <c r="U1" s="105"/>
      <c r="V1" s="10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52" t="s">
        <v>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S2" s="111" t="s">
        <v>4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  <c r="AT2" s="7" t="s">
        <v>44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41</v>
      </c>
    </row>
    <row r="4" spans="2:46" ht="36.75" customHeight="1">
      <c r="B4" s="11"/>
      <c r="C4" s="130" t="s">
        <v>373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3"/>
      <c r="T4" s="14" t="s">
        <v>6</v>
      </c>
      <c r="AT4" s="7" t="s">
        <v>2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4.75" customHeight="1">
      <c r="B6" s="11"/>
      <c r="C6" s="12"/>
      <c r="D6" s="17" t="s">
        <v>7</v>
      </c>
      <c r="E6" s="12"/>
      <c r="F6" s="132" t="s">
        <v>372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2"/>
      <c r="R6" s="13"/>
    </row>
    <row r="7" spans="2:18" s="1" customFormat="1" ht="32.25" customHeight="1">
      <c r="B7" s="19"/>
      <c r="C7" s="20"/>
      <c r="D7" s="16" t="s">
        <v>51</v>
      </c>
      <c r="E7" s="20"/>
      <c r="F7" s="154" t="s">
        <v>207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0"/>
      <c r="R7" s="21"/>
    </row>
    <row r="8" spans="2:18" s="1" customFormat="1" ht="14.25" customHeight="1">
      <c r="B8" s="19"/>
      <c r="C8" s="20"/>
      <c r="D8" s="17" t="s">
        <v>8</v>
      </c>
      <c r="E8" s="20"/>
      <c r="F8" s="15" t="s">
        <v>18</v>
      </c>
      <c r="G8" s="20"/>
      <c r="H8" s="20"/>
      <c r="I8" s="20"/>
      <c r="J8" s="20"/>
      <c r="K8" s="20"/>
      <c r="L8" s="20"/>
      <c r="M8" s="17" t="s">
        <v>9</v>
      </c>
      <c r="N8" s="20"/>
      <c r="O8" s="15" t="s">
        <v>1</v>
      </c>
      <c r="P8" s="20"/>
      <c r="Q8" s="20"/>
      <c r="R8" s="21"/>
    </row>
    <row r="9" spans="2:18" s="1" customFormat="1" ht="14.25" customHeight="1">
      <c r="B9" s="19"/>
      <c r="C9" s="20"/>
      <c r="D9" s="17" t="s">
        <v>10</v>
      </c>
      <c r="E9" s="20"/>
      <c r="F9" s="15" t="s">
        <v>11</v>
      </c>
      <c r="G9" s="20"/>
      <c r="H9" s="20"/>
      <c r="I9" s="20"/>
      <c r="J9" s="20"/>
      <c r="K9" s="20"/>
      <c r="L9" s="20"/>
      <c r="M9" s="17" t="s">
        <v>12</v>
      </c>
      <c r="N9" s="20"/>
      <c r="O9" s="134">
        <v>43857</v>
      </c>
      <c r="P9" s="131"/>
      <c r="Q9" s="20"/>
      <c r="R9" s="21"/>
    </row>
    <row r="10" spans="2:18" s="1" customFormat="1" ht="10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25" customHeight="1">
      <c r="B11" s="19"/>
      <c r="C11" s="20"/>
      <c r="D11" s="17" t="s">
        <v>13</v>
      </c>
      <c r="E11" s="20"/>
      <c r="F11" s="20"/>
      <c r="G11" s="20"/>
      <c r="H11" s="20"/>
      <c r="I11" s="20"/>
      <c r="J11" s="20"/>
      <c r="K11" s="20"/>
      <c r="L11" s="20"/>
      <c r="M11" s="17" t="s">
        <v>14</v>
      </c>
      <c r="N11" s="20"/>
      <c r="O11" s="135" t="s">
        <v>1</v>
      </c>
      <c r="P11" s="131"/>
      <c r="Q11" s="20"/>
      <c r="R11" s="21"/>
    </row>
    <row r="12" spans="2:18" s="1" customFormat="1" ht="18" customHeight="1">
      <c r="B12" s="19"/>
      <c r="C12" s="20"/>
      <c r="D12" s="20"/>
      <c r="E12" s="15" t="s">
        <v>53</v>
      </c>
      <c r="F12" s="20"/>
      <c r="G12" s="20"/>
      <c r="H12" s="20"/>
      <c r="I12" s="20"/>
      <c r="J12" s="20"/>
      <c r="K12" s="20"/>
      <c r="L12" s="20"/>
      <c r="M12" s="17" t="s">
        <v>16</v>
      </c>
      <c r="N12" s="20"/>
      <c r="O12" s="135" t="s">
        <v>1</v>
      </c>
      <c r="P12" s="131"/>
      <c r="Q12" s="20"/>
      <c r="R12" s="21"/>
    </row>
    <row r="13" spans="2:18" s="1" customFormat="1" ht="6.7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25" customHeight="1">
      <c r="B14" s="19"/>
      <c r="C14" s="20"/>
      <c r="D14" s="17" t="s">
        <v>17</v>
      </c>
      <c r="E14" s="20"/>
      <c r="F14" s="20"/>
      <c r="G14" s="20"/>
      <c r="H14" s="20"/>
      <c r="I14" s="20"/>
      <c r="J14" s="20"/>
      <c r="K14" s="20"/>
      <c r="L14" s="20"/>
      <c r="M14" s="17" t="s">
        <v>14</v>
      </c>
      <c r="N14" s="20"/>
      <c r="O14" s="135" t="s">
        <v>1</v>
      </c>
      <c r="P14" s="131"/>
      <c r="Q14" s="20"/>
      <c r="R14" s="21"/>
    </row>
    <row r="15" spans="2:18" s="1" customFormat="1" ht="18" customHeight="1">
      <c r="B15" s="19"/>
      <c r="C15" s="20"/>
      <c r="D15" s="20"/>
      <c r="E15" s="15" t="s">
        <v>18</v>
      </c>
      <c r="F15" s="20"/>
      <c r="G15" s="20"/>
      <c r="H15" s="20"/>
      <c r="I15" s="20"/>
      <c r="J15" s="20"/>
      <c r="K15" s="20"/>
      <c r="L15" s="20"/>
      <c r="M15" s="17" t="s">
        <v>16</v>
      </c>
      <c r="N15" s="20"/>
      <c r="O15" s="135" t="s">
        <v>1</v>
      </c>
      <c r="P15" s="131"/>
      <c r="Q15" s="20"/>
      <c r="R15" s="21"/>
    </row>
    <row r="16" spans="2:18" s="1" customFormat="1" ht="6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2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14</v>
      </c>
      <c r="N17" s="20"/>
      <c r="O17" s="135" t="s">
        <v>1</v>
      </c>
      <c r="P17" s="131"/>
      <c r="Q17" s="20"/>
      <c r="R17" s="21"/>
    </row>
    <row r="18" spans="2:18" s="1" customFormat="1" ht="18" customHeight="1">
      <c r="B18" s="19"/>
      <c r="C18" s="20"/>
      <c r="D18" s="20"/>
      <c r="E18" s="15" t="s">
        <v>208</v>
      </c>
      <c r="F18" s="20"/>
      <c r="G18" s="20"/>
      <c r="H18" s="20"/>
      <c r="I18" s="20"/>
      <c r="J18" s="20"/>
      <c r="K18" s="20"/>
      <c r="L18" s="20"/>
      <c r="M18" s="17" t="s">
        <v>16</v>
      </c>
      <c r="N18" s="20"/>
      <c r="O18" s="135" t="s">
        <v>1</v>
      </c>
      <c r="P18" s="131"/>
      <c r="Q18" s="20"/>
      <c r="R18" s="21"/>
    </row>
    <row r="19" spans="2:18" s="1" customFormat="1" ht="6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2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14</v>
      </c>
      <c r="N20" s="20"/>
      <c r="O20" s="135" t="s">
        <v>1</v>
      </c>
      <c r="P20" s="131"/>
      <c r="Q20" s="20"/>
      <c r="R20" s="21"/>
    </row>
    <row r="21" spans="2:18" s="1" customFormat="1" ht="18" customHeight="1">
      <c r="B21" s="19"/>
      <c r="C21" s="20"/>
      <c r="D21" s="20"/>
      <c r="E21" s="15" t="s">
        <v>54</v>
      </c>
      <c r="F21" s="20"/>
      <c r="G21" s="20"/>
      <c r="H21" s="20"/>
      <c r="I21" s="20"/>
      <c r="J21" s="20"/>
      <c r="K21" s="20"/>
      <c r="L21" s="20"/>
      <c r="M21" s="17" t="s">
        <v>16</v>
      </c>
      <c r="N21" s="20"/>
      <c r="O21" s="135" t="s">
        <v>1</v>
      </c>
      <c r="P21" s="131"/>
      <c r="Q21" s="20"/>
      <c r="R21" s="21"/>
    </row>
    <row r="22" spans="2:18" s="1" customFormat="1" ht="6.7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2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49" t="s">
        <v>1</v>
      </c>
      <c r="F24" s="131"/>
      <c r="G24" s="131"/>
      <c r="H24" s="131"/>
      <c r="I24" s="131"/>
      <c r="J24" s="131"/>
      <c r="K24" s="131"/>
      <c r="L24" s="131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25" customHeight="1">
      <c r="B27" s="19"/>
      <c r="C27" s="20"/>
      <c r="D27" s="49" t="s">
        <v>55</v>
      </c>
      <c r="E27" s="20"/>
      <c r="F27" s="20"/>
      <c r="G27" s="20"/>
      <c r="H27" s="20"/>
      <c r="I27" s="20"/>
      <c r="J27" s="20"/>
      <c r="K27" s="20"/>
      <c r="L27" s="20"/>
      <c r="M27" s="150"/>
      <c r="N27" s="131"/>
      <c r="O27" s="131"/>
      <c r="P27" s="131"/>
      <c r="Q27" s="20"/>
      <c r="R27" s="21"/>
    </row>
    <row r="28" spans="2:18" s="1" customFormat="1" ht="14.25" customHeight="1">
      <c r="B28" s="19"/>
      <c r="C28" s="20"/>
      <c r="D28" s="18" t="s">
        <v>56</v>
      </c>
      <c r="E28" s="20"/>
      <c r="F28" s="20"/>
      <c r="G28" s="20"/>
      <c r="H28" s="20"/>
      <c r="I28" s="20"/>
      <c r="J28" s="20"/>
      <c r="K28" s="20"/>
      <c r="L28" s="20"/>
      <c r="M28" s="150"/>
      <c r="N28" s="131"/>
      <c r="O28" s="131"/>
      <c r="P28" s="131"/>
      <c r="Q28" s="20"/>
      <c r="R28" s="21"/>
    </row>
    <row r="29" spans="2:18" s="1" customFormat="1" ht="6.7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4.75" customHeight="1">
      <c r="B30" s="19"/>
      <c r="C30" s="20"/>
      <c r="D30" s="50" t="s">
        <v>22</v>
      </c>
      <c r="E30" s="20"/>
      <c r="F30" s="20"/>
      <c r="G30" s="20"/>
      <c r="H30" s="20"/>
      <c r="I30" s="20"/>
      <c r="J30" s="20"/>
      <c r="K30" s="20"/>
      <c r="L30" s="20"/>
      <c r="M30" s="151"/>
      <c r="N30" s="131"/>
      <c r="O30" s="131"/>
      <c r="P30" s="131"/>
      <c r="Q30" s="20"/>
      <c r="R30" s="21"/>
    </row>
    <row r="31" spans="2:18" s="1" customFormat="1" ht="6.7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25" customHeight="1">
      <c r="B32" s="19"/>
      <c r="C32" s="20"/>
      <c r="D32" s="22" t="s">
        <v>23</v>
      </c>
      <c r="E32" s="22" t="s">
        <v>24</v>
      </c>
      <c r="F32" s="23">
        <v>0.2</v>
      </c>
      <c r="G32" s="51" t="s">
        <v>25</v>
      </c>
      <c r="H32" s="145">
        <f>ROUND((SUM(BE98:BE99)+SUM(BE117:BE139)),2)</f>
        <v>0</v>
      </c>
      <c r="I32" s="131"/>
      <c r="J32" s="131"/>
      <c r="K32" s="20"/>
      <c r="L32" s="20"/>
      <c r="M32" s="145"/>
      <c r="N32" s="131"/>
      <c r="O32" s="131"/>
      <c r="P32" s="131"/>
      <c r="Q32" s="20"/>
      <c r="R32" s="21"/>
    </row>
    <row r="33" spans="2:18" s="1" customFormat="1" ht="14.25" customHeight="1">
      <c r="B33" s="19"/>
      <c r="C33" s="20"/>
      <c r="D33" s="20"/>
      <c r="E33" s="22" t="s">
        <v>26</v>
      </c>
      <c r="F33" s="23">
        <v>0.2</v>
      </c>
      <c r="G33" s="51" t="s">
        <v>25</v>
      </c>
      <c r="H33" s="145">
        <f>ROUND((SUM(BF98:BF99)+SUM(BF117:BF139)),2)</f>
        <v>0</v>
      </c>
      <c r="I33" s="131"/>
      <c r="J33" s="131"/>
      <c r="K33" s="20"/>
      <c r="L33" s="20"/>
      <c r="M33" s="145"/>
      <c r="N33" s="131"/>
      <c r="O33" s="131"/>
      <c r="P33" s="131"/>
      <c r="Q33" s="20"/>
      <c r="R33" s="21"/>
    </row>
    <row r="34" spans="2:18" s="1" customFormat="1" ht="14.25" customHeight="1" hidden="1">
      <c r="B34" s="19"/>
      <c r="C34" s="20"/>
      <c r="D34" s="20"/>
      <c r="E34" s="22" t="s">
        <v>27</v>
      </c>
      <c r="F34" s="23">
        <v>0.2</v>
      </c>
      <c r="G34" s="51" t="s">
        <v>25</v>
      </c>
      <c r="H34" s="145">
        <f>ROUND((SUM(BG98:BG99)+SUM(BG117:BG139)),2)</f>
        <v>0</v>
      </c>
      <c r="I34" s="131"/>
      <c r="J34" s="131"/>
      <c r="K34" s="20"/>
      <c r="L34" s="20"/>
      <c r="M34" s="145"/>
      <c r="N34" s="131"/>
      <c r="O34" s="131"/>
      <c r="P34" s="131"/>
      <c r="Q34" s="20"/>
      <c r="R34" s="21"/>
    </row>
    <row r="35" spans="2:18" s="1" customFormat="1" ht="14.25" customHeight="1" hidden="1">
      <c r="B35" s="19"/>
      <c r="C35" s="20"/>
      <c r="D35" s="20"/>
      <c r="E35" s="22" t="s">
        <v>28</v>
      </c>
      <c r="F35" s="23">
        <v>0.2</v>
      </c>
      <c r="G35" s="51" t="s">
        <v>25</v>
      </c>
      <c r="H35" s="145">
        <f>ROUND((SUM(BH98:BH99)+SUM(BH117:BH139)),2)</f>
        <v>0</v>
      </c>
      <c r="I35" s="131"/>
      <c r="J35" s="131"/>
      <c r="K35" s="20"/>
      <c r="L35" s="20"/>
      <c r="M35" s="145"/>
      <c r="N35" s="131"/>
      <c r="O35" s="131"/>
      <c r="P35" s="131"/>
      <c r="Q35" s="20"/>
      <c r="R35" s="21"/>
    </row>
    <row r="36" spans="2:18" s="1" customFormat="1" ht="14.25" customHeight="1" hidden="1">
      <c r="B36" s="19"/>
      <c r="C36" s="20"/>
      <c r="D36" s="20"/>
      <c r="E36" s="22" t="s">
        <v>29</v>
      </c>
      <c r="F36" s="23">
        <v>0</v>
      </c>
      <c r="G36" s="51" t="s">
        <v>25</v>
      </c>
      <c r="H36" s="145">
        <f>ROUND((SUM(BI98:BI99)+SUM(BI117:BI139)),2)</f>
        <v>0</v>
      </c>
      <c r="I36" s="131"/>
      <c r="J36" s="131"/>
      <c r="K36" s="20"/>
      <c r="L36" s="20"/>
      <c r="M36" s="145"/>
      <c r="N36" s="131"/>
      <c r="O36" s="131"/>
      <c r="P36" s="131"/>
      <c r="Q36" s="20"/>
      <c r="R36" s="21"/>
    </row>
    <row r="37" spans="2:18" s="1" customFormat="1" ht="6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4.75" customHeight="1">
      <c r="B38" s="19"/>
      <c r="C38" s="48"/>
      <c r="D38" s="52" t="s">
        <v>30</v>
      </c>
      <c r="E38" s="41"/>
      <c r="F38" s="41"/>
      <c r="G38" s="53" t="s">
        <v>31</v>
      </c>
      <c r="H38" s="54" t="s">
        <v>32</v>
      </c>
      <c r="I38" s="41"/>
      <c r="J38" s="41"/>
      <c r="K38" s="41"/>
      <c r="L38" s="146"/>
      <c r="M38" s="147"/>
      <c r="N38" s="147"/>
      <c r="O38" s="147"/>
      <c r="P38" s="148"/>
      <c r="Q38" s="48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8.2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 hidden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 hidden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 hidden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 hidden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 hidden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 hidden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 hidden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 hidden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 hidden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2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7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75" customHeight="1">
      <c r="B76" s="19"/>
      <c r="C76" s="130" t="s">
        <v>373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7</v>
      </c>
      <c r="D78" s="20"/>
      <c r="E78" s="20"/>
      <c r="F78" s="132" t="str">
        <f>F6</f>
        <v>Rekonštrukcia objektu Robotnícky dom - III etapa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20"/>
      <c r="R78" s="21"/>
    </row>
    <row r="79" spans="2:18" s="1" customFormat="1" ht="36.75" customHeight="1">
      <c r="B79" s="19"/>
      <c r="C79" s="40" t="s">
        <v>51</v>
      </c>
      <c r="D79" s="20"/>
      <c r="E79" s="20"/>
      <c r="F79" s="133" t="str">
        <f>F7</f>
        <v>rob.dom - Prízemie 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20"/>
      <c r="R79" s="21"/>
    </row>
    <row r="80" spans="2:18" s="1" customFormat="1" ht="6.7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10</v>
      </c>
      <c r="D81" s="20"/>
      <c r="E81" s="20"/>
      <c r="F81" s="15" t="str">
        <f>F9</f>
        <v>Hlohovec</v>
      </c>
      <c r="G81" s="20"/>
      <c r="H81" s="20"/>
      <c r="I81" s="20"/>
      <c r="J81" s="20"/>
      <c r="K81" s="17" t="s">
        <v>12</v>
      </c>
      <c r="L81" s="20"/>
      <c r="M81" s="134">
        <f>IF(O9="","",O9)</f>
        <v>43857</v>
      </c>
      <c r="N81" s="131"/>
      <c r="O81" s="131"/>
      <c r="P81" s="131"/>
      <c r="Q81" s="20"/>
      <c r="R81" s="21"/>
    </row>
    <row r="82" spans="2:18" s="1" customFormat="1" ht="6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13</v>
      </c>
      <c r="D83" s="20"/>
      <c r="E83" s="20"/>
      <c r="F83" s="15" t="str">
        <f>E12</f>
        <v>Vlastivedné múzeum Hlohovec</v>
      </c>
      <c r="G83" s="20"/>
      <c r="H83" s="20"/>
      <c r="I83" s="20"/>
      <c r="J83" s="20"/>
      <c r="K83" s="17" t="s">
        <v>19</v>
      </c>
      <c r="L83" s="20"/>
      <c r="M83" s="135" t="str">
        <f>E18</f>
        <v>Akad. arch. Peter Černušák</v>
      </c>
      <c r="N83" s="131"/>
      <c r="O83" s="131"/>
      <c r="P83" s="131"/>
      <c r="Q83" s="131"/>
      <c r="R83" s="21"/>
    </row>
    <row r="84" spans="2:18" s="1" customFormat="1" ht="14.25" customHeight="1">
      <c r="B84" s="19"/>
      <c r="C84" s="17" t="s">
        <v>17</v>
      </c>
      <c r="D84" s="20"/>
      <c r="E84" s="20"/>
      <c r="F84" s="15" t="str">
        <f>IF(E15="","",E15)</f>
        <v> </v>
      </c>
      <c r="G84" s="20"/>
      <c r="H84" s="20"/>
      <c r="I84" s="20"/>
      <c r="J84" s="20"/>
      <c r="K84" s="17" t="s">
        <v>20</v>
      </c>
      <c r="L84" s="20"/>
      <c r="M84" s="135" t="str">
        <f>E21</f>
        <v>D.Langerová</v>
      </c>
      <c r="N84" s="131"/>
      <c r="O84" s="131"/>
      <c r="P84" s="131"/>
      <c r="Q84" s="131"/>
      <c r="R84" s="21"/>
    </row>
    <row r="85" spans="2:18" s="1" customFormat="1" ht="9.7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3" t="s">
        <v>58</v>
      </c>
      <c r="D86" s="142"/>
      <c r="E86" s="142"/>
      <c r="F86" s="142"/>
      <c r="G86" s="142"/>
      <c r="H86" s="48"/>
      <c r="I86" s="48"/>
      <c r="J86" s="48"/>
      <c r="K86" s="48"/>
      <c r="L86" s="48"/>
      <c r="M86" s="48"/>
      <c r="N86" s="143" t="s">
        <v>59</v>
      </c>
      <c r="O86" s="131"/>
      <c r="P86" s="131"/>
      <c r="Q86" s="131"/>
      <c r="R86" s="21"/>
    </row>
    <row r="87" spans="2:18" s="1" customFormat="1" ht="9.7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5" t="s">
        <v>60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4">
        <f>N117</f>
        <v>0</v>
      </c>
      <c r="O88" s="131"/>
      <c r="P88" s="131"/>
      <c r="Q88" s="131"/>
      <c r="R88" s="21"/>
      <c r="AU88" s="7" t="s">
        <v>61</v>
      </c>
    </row>
    <row r="89" spans="2:18" s="2" customFormat="1" ht="24.75" customHeight="1">
      <c r="B89" s="56"/>
      <c r="C89" s="57"/>
      <c r="D89" s="58" t="s">
        <v>209</v>
      </c>
      <c r="E89" s="57"/>
      <c r="F89" s="57"/>
      <c r="G89" s="57"/>
      <c r="H89" s="57"/>
      <c r="I89" s="57"/>
      <c r="J89" s="57"/>
      <c r="K89" s="57"/>
      <c r="L89" s="57"/>
      <c r="M89" s="57"/>
      <c r="N89" s="136">
        <f>N118</f>
        <v>0</v>
      </c>
      <c r="O89" s="137"/>
      <c r="P89" s="137"/>
      <c r="Q89" s="137"/>
      <c r="R89" s="59"/>
    </row>
    <row r="90" spans="2:18" s="2" customFormat="1" ht="24.75" customHeight="1">
      <c r="B90" s="56"/>
      <c r="C90" s="57"/>
      <c r="D90" s="58" t="s">
        <v>62</v>
      </c>
      <c r="E90" s="57"/>
      <c r="F90" s="57"/>
      <c r="G90" s="57"/>
      <c r="H90" s="57"/>
      <c r="I90" s="57"/>
      <c r="J90" s="57"/>
      <c r="K90" s="57"/>
      <c r="L90" s="57"/>
      <c r="M90" s="57"/>
      <c r="N90" s="136">
        <f>N120</f>
        <v>0</v>
      </c>
      <c r="O90" s="137"/>
      <c r="P90" s="137"/>
      <c r="Q90" s="137"/>
      <c r="R90" s="59"/>
    </row>
    <row r="91" spans="2:18" s="3" customFormat="1" ht="19.5" customHeight="1">
      <c r="B91" s="60"/>
      <c r="C91" s="61"/>
      <c r="D91" s="62" t="s">
        <v>210</v>
      </c>
      <c r="E91" s="61"/>
      <c r="F91" s="61"/>
      <c r="G91" s="61"/>
      <c r="H91" s="61"/>
      <c r="I91" s="61"/>
      <c r="J91" s="61"/>
      <c r="K91" s="61"/>
      <c r="L91" s="61"/>
      <c r="M91" s="61"/>
      <c r="N91" s="138">
        <f>N121</f>
        <v>0</v>
      </c>
      <c r="O91" s="139"/>
      <c r="P91" s="139"/>
      <c r="Q91" s="139"/>
      <c r="R91" s="63"/>
    </row>
    <row r="92" spans="2:18" s="2" customFormat="1" ht="24.75" customHeight="1">
      <c r="B92" s="56"/>
      <c r="C92" s="57"/>
      <c r="D92" s="58" t="s">
        <v>211</v>
      </c>
      <c r="E92" s="57"/>
      <c r="F92" s="57"/>
      <c r="G92" s="57"/>
      <c r="H92" s="57"/>
      <c r="I92" s="57"/>
      <c r="J92" s="57"/>
      <c r="K92" s="57"/>
      <c r="L92" s="57"/>
      <c r="M92" s="57"/>
      <c r="N92" s="136">
        <f>N123</f>
        <v>0</v>
      </c>
      <c r="O92" s="137"/>
      <c r="P92" s="137"/>
      <c r="Q92" s="137"/>
      <c r="R92" s="59"/>
    </row>
    <row r="93" spans="2:18" s="3" customFormat="1" ht="19.5" customHeight="1">
      <c r="B93" s="60"/>
      <c r="C93" s="61"/>
      <c r="D93" s="62" t="s">
        <v>212</v>
      </c>
      <c r="E93" s="61"/>
      <c r="F93" s="61"/>
      <c r="G93" s="61"/>
      <c r="H93" s="61"/>
      <c r="I93" s="61"/>
      <c r="J93" s="61"/>
      <c r="K93" s="61"/>
      <c r="L93" s="61"/>
      <c r="M93" s="61"/>
      <c r="N93" s="138">
        <f>N124</f>
        <v>0</v>
      </c>
      <c r="O93" s="139"/>
      <c r="P93" s="139"/>
      <c r="Q93" s="139"/>
      <c r="R93" s="63"/>
    </row>
    <row r="94" spans="2:18" s="3" customFormat="1" ht="19.5" customHeight="1">
      <c r="B94" s="60"/>
      <c r="C94" s="61"/>
      <c r="D94" s="62" t="s">
        <v>213</v>
      </c>
      <c r="E94" s="61"/>
      <c r="F94" s="61"/>
      <c r="G94" s="61"/>
      <c r="H94" s="61"/>
      <c r="I94" s="61"/>
      <c r="J94" s="61"/>
      <c r="K94" s="61"/>
      <c r="L94" s="61"/>
      <c r="M94" s="61"/>
      <c r="N94" s="138">
        <f>N127</f>
        <v>0</v>
      </c>
      <c r="O94" s="139"/>
      <c r="P94" s="139"/>
      <c r="Q94" s="139"/>
      <c r="R94" s="63"/>
    </row>
    <row r="95" spans="2:18" s="3" customFormat="1" ht="19.5" customHeight="1">
      <c r="B95" s="60"/>
      <c r="C95" s="61"/>
      <c r="D95" s="62" t="s">
        <v>214</v>
      </c>
      <c r="E95" s="61"/>
      <c r="F95" s="61"/>
      <c r="G95" s="61"/>
      <c r="H95" s="61"/>
      <c r="I95" s="61"/>
      <c r="J95" s="61"/>
      <c r="K95" s="61"/>
      <c r="L95" s="61"/>
      <c r="M95" s="61"/>
      <c r="N95" s="138">
        <f>N132</f>
        <v>0</v>
      </c>
      <c r="O95" s="139"/>
      <c r="P95" s="139"/>
      <c r="Q95" s="139"/>
      <c r="R95" s="63"/>
    </row>
    <row r="96" spans="2:18" s="2" customFormat="1" ht="24.75" customHeight="1">
      <c r="B96" s="56"/>
      <c r="C96" s="57"/>
      <c r="D96" s="58" t="s">
        <v>215</v>
      </c>
      <c r="E96" s="57"/>
      <c r="F96" s="57"/>
      <c r="G96" s="57"/>
      <c r="H96" s="57"/>
      <c r="I96" s="57"/>
      <c r="J96" s="57"/>
      <c r="K96" s="57"/>
      <c r="L96" s="57"/>
      <c r="M96" s="57"/>
      <c r="N96" s="136">
        <f>N134</f>
        <v>0</v>
      </c>
      <c r="O96" s="137"/>
      <c r="P96" s="137"/>
      <c r="Q96" s="137"/>
      <c r="R96" s="59"/>
    </row>
    <row r="97" spans="2:18" s="1" customFormat="1" ht="21.75" customHeight="1"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2:21" s="1" customFormat="1" ht="29.25" customHeight="1">
      <c r="B98" s="19"/>
      <c r="C98" s="55" t="s">
        <v>72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40">
        <v>0</v>
      </c>
      <c r="O98" s="131"/>
      <c r="P98" s="131"/>
      <c r="Q98" s="131"/>
      <c r="R98" s="21"/>
      <c r="T98" s="64"/>
      <c r="U98" s="65" t="s">
        <v>23</v>
      </c>
    </row>
    <row r="99" spans="2:18" s="1" customFormat="1" ht="18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18" s="1" customFormat="1" ht="29.25" customHeight="1">
      <c r="B100" s="19"/>
      <c r="C100" s="47" t="s">
        <v>49</v>
      </c>
      <c r="D100" s="48"/>
      <c r="E100" s="48"/>
      <c r="F100" s="48"/>
      <c r="G100" s="48"/>
      <c r="H100" s="48"/>
      <c r="I100" s="48"/>
      <c r="J100" s="48"/>
      <c r="K100" s="48"/>
      <c r="L100" s="141">
        <f>ROUND(SUM(N88+N98),2)</f>
        <v>0</v>
      </c>
      <c r="M100" s="142"/>
      <c r="N100" s="142"/>
      <c r="O100" s="142"/>
      <c r="P100" s="142"/>
      <c r="Q100" s="142"/>
      <c r="R100" s="21"/>
    </row>
    <row r="101" spans="2:18" s="1" customFormat="1" ht="6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5" spans="2:18" s="1" customFormat="1" ht="6.75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9"/>
    </row>
    <row r="106" spans="2:18" s="1" customFormat="1" ht="36.75" customHeight="1">
      <c r="B106" s="19"/>
      <c r="C106" s="130" t="s">
        <v>373</v>
      </c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21"/>
    </row>
    <row r="107" spans="2:18" s="1" customFormat="1" ht="6.75" customHeight="1"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1"/>
    </row>
    <row r="108" spans="2:18" s="1" customFormat="1" ht="30" customHeight="1">
      <c r="B108" s="19"/>
      <c r="C108" s="17" t="s">
        <v>7</v>
      </c>
      <c r="D108" s="20"/>
      <c r="E108" s="20"/>
      <c r="F108" s="132" t="str">
        <f>F6</f>
        <v>Rekonštrukcia objektu Robotnícky dom - III etapa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20"/>
      <c r="R108" s="21"/>
    </row>
    <row r="109" spans="2:18" s="1" customFormat="1" ht="36.75" customHeight="1">
      <c r="B109" s="19"/>
      <c r="C109" s="40" t="s">
        <v>51</v>
      </c>
      <c r="D109" s="20"/>
      <c r="E109" s="20"/>
      <c r="F109" s="133" t="str">
        <f>F7</f>
        <v>rob.dom - Prízemie </v>
      </c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20"/>
      <c r="R109" s="21"/>
    </row>
    <row r="110" spans="2:18" s="1" customFormat="1" ht="6.75" customHeight="1"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2:18" s="1" customFormat="1" ht="18" customHeight="1">
      <c r="B111" s="19"/>
      <c r="C111" s="17" t="s">
        <v>10</v>
      </c>
      <c r="D111" s="20"/>
      <c r="E111" s="20"/>
      <c r="F111" s="15" t="str">
        <f>F9</f>
        <v>Hlohovec</v>
      </c>
      <c r="G111" s="20"/>
      <c r="H111" s="20"/>
      <c r="I111" s="20"/>
      <c r="J111" s="20"/>
      <c r="K111" s="17" t="s">
        <v>12</v>
      </c>
      <c r="L111" s="20"/>
      <c r="M111" s="134">
        <f>IF(O9="","",O9)</f>
        <v>43857</v>
      </c>
      <c r="N111" s="131"/>
      <c r="O111" s="131"/>
      <c r="P111" s="131"/>
      <c r="Q111" s="20"/>
      <c r="R111" s="21"/>
    </row>
    <row r="112" spans="2:18" s="1" customFormat="1" ht="6.7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1" customFormat="1" ht="15">
      <c r="B113" s="19"/>
      <c r="C113" s="17" t="s">
        <v>13</v>
      </c>
      <c r="D113" s="20"/>
      <c r="E113" s="20"/>
      <c r="F113" s="15" t="str">
        <f>E12</f>
        <v>Vlastivedné múzeum Hlohovec</v>
      </c>
      <c r="G113" s="20"/>
      <c r="H113" s="20"/>
      <c r="I113" s="20"/>
      <c r="J113" s="20"/>
      <c r="K113" s="17" t="s">
        <v>19</v>
      </c>
      <c r="L113" s="20"/>
      <c r="M113" s="135" t="s">
        <v>374</v>
      </c>
      <c r="N113" s="131"/>
      <c r="O113" s="131"/>
      <c r="P113" s="131"/>
      <c r="Q113" s="131"/>
      <c r="R113" s="21"/>
    </row>
    <row r="114" spans="2:18" s="1" customFormat="1" ht="14.25" customHeight="1">
      <c r="B114" s="19"/>
      <c r="C114" s="17" t="s">
        <v>17</v>
      </c>
      <c r="D114" s="20"/>
      <c r="E114" s="20"/>
      <c r="F114" s="15" t="str">
        <f>IF(E15="","",E15)</f>
        <v> </v>
      </c>
      <c r="G114" s="20"/>
      <c r="H114" s="20"/>
      <c r="I114" s="20"/>
      <c r="J114" s="20"/>
      <c r="K114" s="17" t="s">
        <v>20</v>
      </c>
      <c r="L114" s="20"/>
      <c r="M114" s="135" t="str">
        <f>E21</f>
        <v>D.Langerová</v>
      </c>
      <c r="N114" s="131"/>
      <c r="O114" s="131"/>
      <c r="P114" s="131"/>
      <c r="Q114" s="131"/>
      <c r="R114" s="21"/>
    </row>
    <row r="115" spans="2:18" s="1" customFormat="1" ht="9.75" customHeight="1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2:27" s="4" customFormat="1" ht="29.25" customHeight="1">
      <c r="B116" s="66"/>
      <c r="C116" s="67" t="s">
        <v>73</v>
      </c>
      <c r="D116" s="68" t="s">
        <v>74</v>
      </c>
      <c r="E116" s="68" t="s">
        <v>39</v>
      </c>
      <c r="F116" s="122" t="s">
        <v>75</v>
      </c>
      <c r="G116" s="123"/>
      <c r="H116" s="123"/>
      <c r="I116" s="123"/>
      <c r="J116" s="68" t="s">
        <v>76</v>
      </c>
      <c r="K116" s="68" t="s">
        <v>77</v>
      </c>
      <c r="L116" s="124" t="s">
        <v>78</v>
      </c>
      <c r="M116" s="123"/>
      <c r="N116" s="122" t="s">
        <v>59</v>
      </c>
      <c r="O116" s="123"/>
      <c r="P116" s="123"/>
      <c r="Q116" s="125"/>
      <c r="R116" s="69"/>
      <c r="T116" s="42" t="s">
        <v>79</v>
      </c>
      <c r="U116" s="43" t="s">
        <v>23</v>
      </c>
      <c r="V116" s="43" t="s">
        <v>80</v>
      </c>
      <c r="W116" s="43" t="s">
        <v>81</v>
      </c>
      <c r="X116" s="43" t="s">
        <v>82</v>
      </c>
      <c r="Y116" s="43" t="s">
        <v>83</v>
      </c>
      <c r="Z116" s="43" t="s">
        <v>84</v>
      </c>
      <c r="AA116" s="44" t="s">
        <v>85</v>
      </c>
    </row>
    <row r="117" spans="2:63" s="1" customFormat="1" ht="29.25" customHeight="1">
      <c r="B117" s="19"/>
      <c r="C117" s="46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26"/>
      <c r="O117" s="127"/>
      <c r="P117" s="127"/>
      <c r="Q117" s="127"/>
      <c r="R117" s="21"/>
      <c r="T117" s="45"/>
      <c r="U117" s="26"/>
      <c r="V117" s="26"/>
      <c r="W117" s="70">
        <f>W118+W120+W123+W134</f>
        <v>58.624638</v>
      </c>
      <c r="X117" s="26"/>
      <c r="Y117" s="70">
        <f>Y118+Y120+Y123+Y134</f>
        <v>4.84365668</v>
      </c>
      <c r="Z117" s="26"/>
      <c r="AA117" s="71">
        <f>AA118+AA120+AA123+AA134</f>
        <v>0</v>
      </c>
      <c r="AT117" s="7" t="s">
        <v>40</v>
      </c>
      <c r="AU117" s="7" t="s">
        <v>61</v>
      </c>
      <c r="BK117" s="72">
        <f>BK118+BK120+BK123+BK134</f>
        <v>0</v>
      </c>
    </row>
    <row r="118" spans="2:63" s="5" customFormat="1" ht="36.75" customHeight="1">
      <c r="B118" s="73"/>
      <c r="C118" s="74"/>
      <c r="D118" s="75" t="s">
        <v>209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157">
        <f>BK118</f>
        <v>0</v>
      </c>
      <c r="O118" s="158"/>
      <c r="P118" s="158"/>
      <c r="Q118" s="158"/>
      <c r="R118" s="76"/>
      <c r="T118" s="77"/>
      <c r="U118" s="74"/>
      <c r="V118" s="74"/>
      <c r="W118" s="78">
        <f>W119</f>
        <v>2.464</v>
      </c>
      <c r="X118" s="74"/>
      <c r="Y118" s="78">
        <f>Y119</f>
        <v>0.009680000000000001</v>
      </c>
      <c r="Z118" s="74"/>
      <c r="AA118" s="79">
        <f>AA119</f>
        <v>0</v>
      </c>
      <c r="AR118" s="80" t="s">
        <v>42</v>
      </c>
      <c r="AT118" s="81" t="s">
        <v>40</v>
      </c>
      <c r="AU118" s="81" t="s">
        <v>41</v>
      </c>
      <c r="AY118" s="80" t="s">
        <v>86</v>
      </c>
      <c r="BK118" s="82">
        <f>BK119</f>
        <v>0</v>
      </c>
    </row>
    <row r="119" spans="2:65" s="1" customFormat="1" ht="22.5" customHeight="1">
      <c r="B119" s="84"/>
      <c r="C119" s="85" t="s">
        <v>216</v>
      </c>
      <c r="D119" s="85" t="s">
        <v>87</v>
      </c>
      <c r="E119" s="86" t="s">
        <v>217</v>
      </c>
      <c r="F119" s="115" t="s">
        <v>218</v>
      </c>
      <c r="G119" s="116"/>
      <c r="H119" s="116"/>
      <c r="I119" s="116"/>
      <c r="J119" s="87" t="s">
        <v>90</v>
      </c>
      <c r="K119" s="88">
        <v>22</v>
      </c>
      <c r="L119" s="117"/>
      <c r="M119" s="116"/>
      <c r="N119" s="117"/>
      <c r="O119" s="116"/>
      <c r="P119" s="116"/>
      <c r="Q119" s="116"/>
      <c r="R119" s="89"/>
      <c r="T119" s="90" t="s">
        <v>1</v>
      </c>
      <c r="U119" s="24" t="s">
        <v>26</v>
      </c>
      <c r="V119" s="91">
        <v>0.112</v>
      </c>
      <c r="W119" s="91">
        <f>V119*K119</f>
        <v>2.464</v>
      </c>
      <c r="X119" s="91">
        <v>0.00044</v>
      </c>
      <c r="Y119" s="91">
        <f>X119*K119</f>
        <v>0.009680000000000001</v>
      </c>
      <c r="Z119" s="91">
        <v>0</v>
      </c>
      <c r="AA119" s="92">
        <f>Z119*K119</f>
        <v>0</v>
      </c>
      <c r="AR119" s="7" t="s">
        <v>91</v>
      </c>
      <c r="AT119" s="7" t="s">
        <v>87</v>
      </c>
      <c r="AU119" s="7" t="s">
        <v>42</v>
      </c>
      <c r="AY119" s="7" t="s">
        <v>86</v>
      </c>
      <c r="BE119" s="93">
        <f>IF(U119="základná",N119,0)</f>
        <v>0</v>
      </c>
      <c r="BF119" s="93">
        <f>IF(U119="znížená",N119,0)</f>
        <v>0</v>
      </c>
      <c r="BG119" s="93">
        <f>IF(U119="zákl. prenesená",N119,0)</f>
        <v>0</v>
      </c>
      <c r="BH119" s="93">
        <f>IF(U119="zníž. prenesená",N119,0)</f>
        <v>0</v>
      </c>
      <c r="BI119" s="93">
        <f>IF(U119="nulová",N119,0)</f>
        <v>0</v>
      </c>
      <c r="BJ119" s="7" t="s">
        <v>92</v>
      </c>
      <c r="BK119" s="94">
        <f>ROUND(L119*K119,3)</f>
        <v>0</v>
      </c>
      <c r="BL119" s="7" t="s">
        <v>91</v>
      </c>
      <c r="BM119" s="7" t="s">
        <v>219</v>
      </c>
    </row>
    <row r="120" spans="2:63" s="5" customFormat="1" ht="36.75" customHeight="1">
      <c r="B120" s="73"/>
      <c r="C120" s="74"/>
      <c r="D120" s="75" t="s">
        <v>62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118"/>
      <c r="O120" s="119"/>
      <c r="P120" s="119"/>
      <c r="Q120" s="119"/>
      <c r="R120" s="76"/>
      <c r="T120" s="77"/>
      <c r="U120" s="74"/>
      <c r="V120" s="74"/>
      <c r="W120" s="78">
        <f>W121</f>
        <v>0.898</v>
      </c>
      <c r="X120" s="74"/>
      <c r="Y120" s="78">
        <f>Y121</f>
        <v>0</v>
      </c>
      <c r="Z120" s="74"/>
      <c r="AA120" s="79">
        <f>AA121</f>
        <v>0</v>
      </c>
      <c r="AR120" s="80" t="s">
        <v>42</v>
      </c>
      <c r="AT120" s="81" t="s">
        <v>40</v>
      </c>
      <c r="AU120" s="81" t="s">
        <v>41</v>
      </c>
      <c r="AY120" s="80" t="s">
        <v>86</v>
      </c>
      <c r="BK120" s="82">
        <f>BK121</f>
        <v>0</v>
      </c>
    </row>
    <row r="121" spans="2:63" s="5" customFormat="1" ht="19.5" customHeight="1">
      <c r="B121" s="73"/>
      <c r="C121" s="74"/>
      <c r="D121" s="83" t="s">
        <v>210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120"/>
      <c r="O121" s="121"/>
      <c r="P121" s="121"/>
      <c r="Q121" s="121"/>
      <c r="R121" s="76"/>
      <c r="T121" s="77"/>
      <c r="U121" s="74"/>
      <c r="V121" s="74"/>
      <c r="W121" s="78">
        <f>W122</f>
        <v>0.898</v>
      </c>
      <c r="X121" s="74"/>
      <c r="Y121" s="78">
        <f>Y122</f>
        <v>0</v>
      </c>
      <c r="Z121" s="74"/>
      <c r="AA121" s="79">
        <f>AA122</f>
        <v>0</v>
      </c>
      <c r="AR121" s="80" t="s">
        <v>42</v>
      </c>
      <c r="AT121" s="81" t="s">
        <v>40</v>
      </c>
      <c r="AU121" s="81" t="s">
        <v>42</v>
      </c>
      <c r="AY121" s="80" t="s">
        <v>86</v>
      </c>
      <c r="BK121" s="82">
        <f>BK122</f>
        <v>0</v>
      </c>
    </row>
    <row r="122" spans="2:65" s="1" customFormat="1" ht="31.5" customHeight="1">
      <c r="B122" s="84"/>
      <c r="C122" s="85" t="s">
        <v>220</v>
      </c>
      <c r="D122" s="85" t="s">
        <v>87</v>
      </c>
      <c r="E122" s="86" t="s">
        <v>221</v>
      </c>
      <c r="F122" s="115" t="s">
        <v>222</v>
      </c>
      <c r="G122" s="116"/>
      <c r="H122" s="116"/>
      <c r="I122" s="116"/>
      <c r="J122" s="87" t="s">
        <v>223</v>
      </c>
      <c r="K122" s="88">
        <v>1</v>
      </c>
      <c r="L122" s="117"/>
      <c r="M122" s="116"/>
      <c r="N122" s="117"/>
      <c r="O122" s="116"/>
      <c r="P122" s="116"/>
      <c r="Q122" s="116"/>
      <c r="R122" s="89"/>
      <c r="T122" s="90" t="s">
        <v>1</v>
      </c>
      <c r="U122" s="24" t="s">
        <v>26</v>
      </c>
      <c r="V122" s="91">
        <v>0.898</v>
      </c>
      <c r="W122" s="91">
        <f>V122*K122</f>
        <v>0.898</v>
      </c>
      <c r="X122" s="91">
        <v>0</v>
      </c>
      <c r="Y122" s="91">
        <f>X122*K122</f>
        <v>0</v>
      </c>
      <c r="Z122" s="91">
        <v>0</v>
      </c>
      <c r="AA122" s="92">
        <f>Z122*K122</f>
        <v>0</v>
      </c>
      <c r="AR122" s="7" t="s">
        <v>91</v>
      </c>
      <c r="AT122" s="7" t="s">
        <v>87</v>
      </c>
      <c r="AU122" s="7" t="s">
        <v>92</v>
      </c>
      <c r="AY122" s="7" t="s">
        <v>86</v>
      </c>
      <c r="BE122" s="93">
        <f>IF(U122="základná",N122,0)</f>
        <v>0</v>
      </c>
      <c r="BF122" s="93">
        <f>IF(U122="znížená",N122,0)</f>
        <v>0</v>
      </c>
      <c r="BG122" s="93">
        <f>IF(U122="zákl. prenesená",N122,0)</f>
        <v>0</v>
      </c>
      <c r="BH122" s="93">
        <f>IF(U122="zníž. prenesená",N122,0)</f>
        <v>0</v>
      </c>
      <c r="BI122" s="93">
        <f>IF(U122="nulová",N122,0)</f>
        <v>0</v>
      </c>
      <c r="BJ122" s="7" t="s">
        <v>92</v>
      </c>
      <c r="BK122" s="94">
        <f>ROUND(L122*K122,3)</f>
        <v>0</v>
      </c>
      <c r="BL122" s="7" t="s">
        <v>91</v>
      </c>
      <c r="BM122" s="7" t="s">
        <v>224</v>
      </c>
    </row>
    <row r="123" spans="2:63" s="5" customFormat="1" ht="36.75" customHeight="1">
      <c r="B123" s="73"/>
      <c r="C123" s="74"/>
      <c r="D123" s="75" t="s">
        <v>211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118"/>
      <c r="O123" s="119"/>
      <c r="P123" s="119"/>
      <c r="Q123" s="119"/>
      <c r="R123" s="76"/>
      <c r="T123" s="77"/>
      <c r="U123" s="74"/>
      <c r="V123" s="74"/>
      <c r="W123" s="78">
        <f>W124+W127+W132</f>
        <v>55.262637999999995</v>
      </c>
      <c r="X123" s="74"/>
      <c r="Y123" s="78">
        <f>Y124+Y127+Y132</f>
        <v>2.41086328</v>
      </c>
      <c r="Z123" s="74"/>
      <c r="AA123" s="79">
        <f>AA124+AA127+AA132</f>
        <v>0</v>
      </c>
      <c r="AR123" s="80" t="s">
        <v>92</v>
      </c>
      <c r="AT123" s="81" t="s">
        <v>40</v>
      </c>
      <c r="AU123" s="81" t="s">
        <v>41</v>
      </c>
      <c r="AY123" s="80" t="s">
        <v>86</v>
      </c>
      <c r="BK123" s="82">
        <f>BK124+BK127+BK132</f>
        <v>0</v>
      </c>
    </row>
    <row r="124" spans="2:63" s="5" customFormat="1" ht="19.5" customHeight="1">
      <c r="B124" s="73"/>
      <c r="C124" s="74"/>
      <c r="D124" s="83" t="s">
        <v>212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120"/>
      <c r="O124" s="121"/>
      <c r="P124" s="121"/>
      <c r="Q124" s="121"/>
      <c r="R124" s="76"/>
      <c r="T124" s="77"/>
      <c r="U124" s="74"/>
      <c r="V124" s="74"/>
      <c r="W124" s="78">
        <f>SUM(W125:W126)</f>
        <v>0.272</v>
      </c>
      <c r="X124" s="74"/>
      <c r="Y124" s="78">
        <f>SUM(Y125:Y126)</f>
        <v>0.012</v>
      </c>
      <c r="Z124" s="74"/>
      <c r="AA124" s="79">
        <f>SUM(AA125:AA126)</f>
        <v>0</v>
      </c>
      <c r="AR124" s="80" t="s">
        <v>92</v>
      </c>
      <c r="AT124" s="81" t="s">
        <v>40</v>
      </c>
      <c r="AU124" s="81" t="s">
        <v>42</v>
      </c>
      <c r="AY124" s="80" t="s">
        <v>86</v>
      </c>
      <c r="BK124" s="82">
        <f>SUM(BK125:BK126)</f>
        <v>0</v>
      </c>
    </row>
    <row r="125" spans="2:65" s="1" customFormat="1" ht="31.5" customHeight="1">
      <c r="B125" s="84"/>
      <c r="C125" s="85" t="s">
        <v>225</v>
      </c>
      <c r="D125" s="85" t="s">
        <v>87</v>
      </c>
      <c r="E125" s="86" t="s">
        <v>226</v>
      </c>
      <c r="F125" s="115" t="s">
        <v>227</v>
      </c>
      <c r="G125" s="116"/>
      <c r="H125" s="116"/>
      <c r="I125" s="116"/>
      <c r="J125" s="87" t="s">
        <v>228</v>
      </c>
      <c r="K125" s="88">
        <v>1</v>
      </c>
      <c r="L125" s="117"/>
      <c r="M125" s="116"/>
      <c r="N125" s="117"/>
      <c r="O125" s="116"/>
      <c r="P125" s="116"/>
      <c r="Q125" s="116"/>
      <c r="R125" s="89"/>
      <c r="T125" s="90" t="s">
        <v>1</v>
      </c>
      <c r="U125" s="24" t="s">
        <v>26</v>
      </c>
      <c r="V125" s="91">
        <v>0.272</v>
      </c>
      <c r="W125" s="91">
        <f>V125*K125</f>
        <v>0.272</v>
      </c>
      <c r="X125" s="91">
        <v>0</v>
      </c>
      <c r="Y125" s="91">
        <f>X125*K125</f>
        <v>0</v>
      </c>
      <c r="Z125" s="91">
        <v>0</v>
      </c>
      <c r="AA125" s="92">
        <f>Z125*K125</f>
        <v>0</v>
      </c>
      <c r="AR125" s="7" t="s">
        <v>151</v>
      </c>
      <c r="AT125" s="7" t="s">
        <v>87</v>
      </c>
      <c r="AU125" s="7" t="s">
        <v>92</v>
      </c>
      <c r="AY125" s="7" t="s">
        <v>86</v>
      </c>
      <c r="BE125" s="93">
        <f>IF(U125="základná",N125,0)</f>
        <v>0</v>
      </c>
      <c r="BF125" s="93">
        <f>IF(U125="znížená",N125,0)</f>
        <v>0</v>
      </c>
      <c r="BG125" s="93">
        <f>IF(U125="zákl. prenesená",N125,0)</f>
        <v>0</v>
      </c>
      <c r="BH125" s="93">
        <f>IF(U125="zníž. prenesená",N125,0)</f>
        <v>0</v>
      </c>
      <c r="BI125" s="93">
        <f>IF(U125="nulová",N125,0)</f>
        <v>0</v>
      </c>
      <c r="BJ125" s="7" t="s">
        <v>92</v>
      </c>
      <c r="BK125" s="94">
        <f>ROUND(L125*K125,3)</f>
        <v>0</v>
      </c>
      <c r="BL125" s="7" t="s">
        <v>151</v>
      </c>
      <c r="BM125" s="7" t="s">
        <v>229</v>
      </c>
    </row>
    <row r="126" spans="2:65" s="1" customFormat="1" ht="31.5" customHeight="1">
      <c r="B126" s="84"/>
      <c r="C126" s="95" t="s">
        <v>230</v>
      </c>
      <c r="D126" s="95" t="s">
        <v>127</v>
      </c>
      <c r="E126" s="96" t="s">
        <v>231</v>
      </c>
      <c r="F126" s="107" t="s">
        <v>232</v>
      </c>
      <c r="G126" s="108"/>
      <c r="H126" s="108"/>
      <c r="I126" s="108"/>
      <c r="J126" s="97" t="s">
        <v>228</v>
      </c>
      <c r="K126" s="98">
        <v>1</v>
      </c>
      <c r="L126" s="109"/>
      <c r="M126" s="108"/>
      <c r="N126" s="109"/>
      <c r="O126" s="116"/>
      <c r="P126" s="116"/>
      <c r="Q126" s="116"/>
      <c r="R126" s="89"/>
      <c r="T126" s="90" t="s">
        <v>1</v>
      </c>
      <c r="U126" s="24" t="s">
        <v>26</v>
      </c>
      <c r="V126" s="91">
        <v>0</v>
      </c>
      <c r="W126" s="91">
        <f>V126*K126</f>
        <v>0</v>
      </c>
      <c r="X126" s="91">
        <v>0.012</v>
      </c>
      <c r="Y126" s="91">
        <f>X126*K126</f>
        <v>0.012</v>
      </c>
      <c r="Z126" s="91">
        <v>0</v>
      </c>
      <c r="AA126" s="92">
        <f>Z126*K126</f>
        <v>0</v>
      </c>
      <c r="AR126" s="7" t="s">
        <v>193</v>
      </c>
      <c r="AT126" s="7" t="s">
        <v>127</v>
      </c>
      <c r="AU126" s="7" t="s">
        <v>92</v>
      </c>
      <c r="AY126" s="7" t="s">
        <v>86</v>
      </c>
      <c r="BE126" s="93">
        <f>IF(U126="základná",N126,0)</f>
        <v>0</v>
      </c>
      <c r="BF126" s="93">
        <f>IF(U126="znížená",N126,0)</f>
        <v>0</v>
      </c>
      <c r="BG126" s="93">
        <f>IF(U126="zákl. prenesená",N126,0)</f>
        <v>0</v>
      </c>
      <c r="BH126" s="93">
        <f>IF(U126="zníž. prenesená",N126,0)</f>
        <v>0</v>
      </c>
      <c r="BI126" s="93">
        <f>IF(U126="nulová",N126,0)</f>
        <v>0</v>
      </c>
      <c r="BJ126" s="7" t="s">
        <v>92</v>
      </c>
      <c r="BK126" s="94">
        <f>ROUND(L126*K126,3)</f>
        <v>0</v>
      </c>
      <c r="BL126" s="7" t="s">
        <v>151</v>
      </c>
      <c r="BM126" s="7" t="s">
        <v>233</v>
      </c>
    </row>
    <row r="127" spans="2:63" s="5" customFormat="1" ht="29.25" customHeight="1">
      <c r="B127" s="73"/>
      <c r="C127" s="74"/>
      <c r="D127" s="83" t="s">
        <v>213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113"/>
      <c r="O127" s="114"/>
      <c r="P127" s="114"/>
      <c r="Q127" s="114"/>
      <c r="R127" s="76"/>
      <c r="T127" s="77"/>
      <c r="U127" s="74"/>
      <c r="V127" s="74"/>
      <c r="W127" s="78">
        <f>SUM(W128:W131)</f>
        <v>42.550518</v>
      </c>
      <c r="X127" s="74"/>
      <c r="Y127" s="78">
        <f>SUM(Y128:Y131)</f>
        <v>2.00882328</v>
      </c>
      <c r="Z127" s="74"/>
      <c r="AA127" s="79">
        <f>SUM(AA128:AA131)</f>
        <v>0</v>
      </c>
      <c r="AR127" s="80" t="s">
        <v>92</v>
      </c>
      <c r="AT127" s="81" t="s">
        <v>40</v>
      </c>
      <c r="AU127" s="81" t="s">
        <v>42</v>
      </c>
      <c r="AY127" s="80" t="s">
        <v>86</v>
      </c>
      <c r="BK127" s="82">
        <f>SUM(BK128:BK131)</f>
        <v>0</v>
      </c>
    </row>
    <row r="128" spans="2:65" s="1" customFormat="1" ht="31.5" customHeight="1">
      <c r="B128" s="84"/>
      <c r="C128" s="85" t="s">
        <v>234</v>
      </c>
      <c r="D128" s="85" t="s">
        <v>87</v>
      </c>
      <c r="E128" s="86" t="s">
        <v>235</v>
      </c>
      <c r="F128" s="115" t="s">
        <v>236</v>
      </c>
      <c r="G128" s="116"/>
      <c r="H128" s="116"/>
      <c r="I128" s="116"/>
      <c r="J128" s="87" t="s">
        <v>90</v>
      </c>
      <c r="K128" s="88">
        <v>25.9</v>
      </c>
      <c r="L128" s="117"/>
      <c r="M128" s="116"/>
      <c r="N128" s="117"/>
      <c r="O128" s="116"/>
      <c r="P128" s="116"/>
      <c r="Q128" s="116"/>
      <c r="R128" s="89"/>
      <c r="T128" s="90" t="s">
        <v>1</v>
      </c>
      <c r="U128" s="24" t="s">
        <v>26</v>
      </c>
      <c r="V128" s="91">
        <v>1.00344</v>
      </c>
      <c r="W128" s="91">
        <f>V128*K128</f>
        <v>25.989096</v>
      </c>
      <c r="X128" s="91">
        <v>0.04417</v>
      </c>
      <c r="Y128" s="91">
        <f>X128*K128</f>
        <v>1.1440029999999999</v>
      </c>
      <c r="Z128" s="91">
        <v>0</v>
      </c>
      <c r="AA128" s="92">
        <f>Z128*K128</f>
        <v>0</v>
      </c>
      <c r="AR128" s="7" t="s">
        <v>151</v>
      </c>
      <c r="AT128" s="7" t="s">
        <v>87</v>
      </c>
      <c r="AU128" s="7" t="s">
        <v>92</v>
      </c>
      <c r="AY128" s="7" t="s">
        <v>86</v>
      </c>
      <c r="BE128" s="93">
        <f>IF(U128="základná",N128,0)</f>
        <v>0</v>
      </c>
      <c r="BF128" s="93">
        <f>IF(U128="znížená",N128,0)</f>
        <v>0</v>
      </c>
      <c r="BG128" s="93">
        <f>IF(U128="zákl. prenesená",N128,0)</f>
        <v>0</v>
      </c>
      <c r="BH128" s="93">
        <f>IF(U128="zníž. prenesená",N128,0)</f>
        <v>0</v>
      </c>
      <c r="BI128" s="93">
        <f>IF(U128="nulová",N128,0)</f>
        <v>0</v>
      </c>
      <c r="BJ128" s="7" t="s">
        <v>92</v>
      </c>
      <c r="BK128" s="94">
        <f>ROUND(L128*K128,3)</f>
        <v>0</v>
      </c>
      <c r="BL128" s="7" t="s">
        <v>151</v>
      </c>
      <c r="BM128" s="7" t="s">
        <v>237</v>
      </c>
    </row>
    <row r="129" spans="2:65" s="1" customFormat="1" ht="22.5" customHeight="1">
      <c r="B129" s="84"/>
      <c r="C129" s="95" t="s">
        <v>238</v>
      </c>
      <c r="D129" s="95" t="s">
        <v>127</v>
      </c>
      <c r="E129" s="96" t="s">
        <v>239</v>
      </c>
      <c r="F129" s="107" t="s">
        <v>240</v>
      </c>
      <c r="G129" s="108"/>
      <c r="H129" s="108"/>
      <c r="I129" s="108"/>
      <c r="J129" s="97" t="s">
        <v>90</v>
      </c>
      <c r="K129" s="98">
        <v>28.49</v>
      </c>
      <c r="L129" s="109"/>
      <c r="M129" s="108"/>
      <c r="N129" s="109"/>
      <c r="O129" s="116"/>
      <c r="P129" s="116"/>
      <c r="Q129" s="116"/>
      <c r="R129" s="89"/>
      <c r="T129" s="90" t="s">
        <v>1</v>
      </c>
      <c r="U129" s="24" t="s">
        <v>26</v>
      </c>
      <c r="V129" s="91">
        <v>0</v>
      </c>
      <c r="W129" s="91">
        <f>V129*K129</f>
        <v>0</v>
      </c>
      <c r="X129" s="91">
        <v>0.004</v>
      </c>
      <c r="Y129" s="91">
        <f>X129*K129</f>
        <v>0.11395999999999999</v>
      </c>
      <c r="Z129" s="91">
        <v>0</v>
      </c>
      <c r="AA129" s="92">
        <f>Z129*K129</f>
        <v>0</v>
      </c>
      <c r="AR129" s="7" t="s">
        <v>193</v>
      </c>
      <c r="AT129" s="7" t="s">
        <v>127</v>
      </c>
      <c r="AU129" s="7" t="s">
        <v>92</v>
      </c>
      <c r="AY129" s="7" t="s">
        <v>86</v>
      </c>
      <c r="BE129" s="93">
        <f>IF(U129="základná",N129,0)</f>
        <v>0</v>
      </c>
      <c r="BF129" s="93">
        <f>IF(U129="znížená",N129,0)</f>
        <v>0</v>
      </c>
      <c r="BG129" s="93">
        <f>IF(U129="zákl. prenesená",N129,0)</f>
        <v>0</v>
      </c>
      <c r="BH129" s="93">
        <f>IF(U129="zníž. prenesená",N129,0)</f>
        <v>0</v>
      </c>
      <c r="BI129" s="93">
        <f>IF(U129="nulová",N129,0)</f>
        <v>0</v>
      </c>
      <c r="BJ129" s="7" t="s">
        <v>92</v>
      </c>
      <c r="BK129" s="94">
        <f>ROUND(L129*K129,3)</f>
        <v>0</v>
      </c>
      <c r="BL129" s="7" t="s">
        <v>151</v>
      </c>
      <c r="BM129" s="7" t="s">
        <v>241</v>
      </c>
    </row>
    <row r="130" spans="2:65" s="1" customFormat="1" ht="22.5" customHeight="1">
      <c r="B130" s="84"/>
      <c r="C130" s="85" t="s">
        <v>242</v>
      </c>
      <c r="D130" s="85" t="s">
        <v>87</v>
      </c>
      <c r="E130" s="86" t="s">
        <v>243</v>
      </c>
      <c r="F130" s="115" t="s">
        <v>244</v>
      </c>
      <c r="G130" s="116"/>
      <c r="H130" s="116"/>
      <c r="I130" s="116"/>
      <c r="J130" s="87" t="s">
        <v>90</v>
      </c>
      <c r="K130" s="88">
        <v>16.2</v>
      </c>
      <c r="L130" s="117"/>
      <c r="M130" s="116"/>
      <c r="N130" s="117"/>
      <c r="O130" s="116"/>
      <c r="P130" s="116"/>
      <c r="Q130" s="116"/>
      <c r="R130" s="89"/>
      <c r="T130" s="90" t="s">
        <v>1</v>
      </c>
      <c r="U130" s="24" t="s">
        <v>26</v>
      </c>
      <c r="V130" s="91">
        <v>1.02231</v>
      </c>
      <c r="W130" s="91">
        <f>V130*K130</f>
        <v>16.561422</v>
      </c>
      <c r="X130" s="91">
        <v>0.04434</v>
      </c>
      <c r="Y130" s="91">
        <f>X130*K130</f>
        <v>0.718308</v>
      </c>
      <c r="Z130" s="91">
        <v>0</v>
      </c>
      <c r="AA130" s="92">
        <f>Z130*K130</f>
        <v>0</v>
      </c>
      <c r="AR130" s="7" t="s">
        <v>91</v>
      </c>
      <c r="AT130" s="7" t="s">
        <v>87</v>
      </c>
      <c r="AU130" s="7" t="s">
        <v>92</v>
      </c>
      <c r="AY130" s="7" t="s">
        <v>86</v>
      </c>
      <c r="BE130" s="93">
        <f>IF(U130="základná",N130,0)</f>
        <v>0</v>
      </c>
      <c r="BF130" s="93">
        <f>IF(U130="znížená",N130,0)</f>
        <v>0</v>
      </c>
      <c r="BG130" s="93">
        <f>IF(U130="zákl. prenesená",N130,0)</f>
        <v>0</v>
      </c>
      <c r="BH130" s="93">
        <f>IF(U130="zníž. prenesená",N130,0)</f>
        <v>0</v>
      </c>
      <c r="BI130" s="93">
        <f>IF(U130="nulová",N130,0)</f>
        <v>0</v>
      </c>
      <c r="BJ130" s="7" t="s">
        <v>92</v>
      </c>
      <c r="BK130" s="94">
        <f>ROUND(L130*K130,3)</f>
        <v>0</v>
      </c>
      <c r="BL130" s="7" t="s">
        <v>91</v>
      </c>
      <c r="BM130" s="7" t="s">
        <v>245</v>
      </c>
    </row>
    <row r="131" spans="2:65" s="1" customFormat="1" ht="22.5" customHeight="1">
      <c r="B131" s="84"/>
      <c r="C131" s="95" t="s">
        <v>246</v>
      </c>
      <c r="D131" s="95" t="s">
        <v>127</v>
      </c>
      <c r="E131" s="96" t="s">
        <v>247</v>
      </c>
      <c r="F131" s="107" t="s">
        <v>248</v>
      </c>
      <c r="G131" s="108"/>
      <c r="H131" s="108"/>
      <c r="I131" s="108"/>
      <c r="J131" s="97" t="s">
        <v>90</v>
      </c>
      <c r="K131" s="98">
        <v>16.524</v>
      </c>
      <c r="L131" s="109"/>
      <c r="M131" s="108"/>
      <c r="N131" s="109"/>
      <c r="O131" s="116"/>
      <c r="P131" s="116"/>
      <c r="Q131" s="116"/>
      <c r="R131" s="89"/>
      <c r="T131" s="90" t="s">
        <v>1</v>
      </c>
      <c r="U131" s="24" t="s">
        <v>26</v>
      </c>
      <c r="V131" s="91">
        <v>0</v>
      </c>
      <c r="W131" s="91">
        <f>V131*K131</f>
        <v>0</v>
      </c>
      <c r="X131" s="91">
        <v>0.00197</v>
      </c>
      <c r="Y131" s="91">
        <f>X131*K131</f>
        <v>0.03255228</v>
      </c>
      <c r="Z131" s="91">
        <v>0</v>
      </c>
      <c r="AA131" s="92">
        <f>Z131*K131</f>
        <v>0</v>
      </c>
      <c r="AR131" s="7" t="s">
        <v>117</v>
      </c>
      <c r="AT131" s="7" t="s">
        <v>127</v>
      </c>
      <c r="AU131" s="7" t="s">
        <v>92</v>
      </c>
      <c r="AY131" s="7" t="s">
        <v>86</v>
      </c>
      <c r="BE131" s="93">
        <f>IF(U131="základná",N131,0)</f>
        <v>0</v>
      </c>
      <c r="BF131" s="93">
        <f>IF(U131="znížená",N131,0)</f>
        <v>0</v>
      </c>
      <c r="BG131" s="93">
        <f>IF(U131="zákl. prenesená",N131,0)</f>
        <v>0</v>
      </c>
      <c r="BH131" s="93">
        <f>IF(U131="zníž. prenesená",N131,0)</f>
        <v>0</v>
      </c>
      <c r="BI131" s="93">
        <f>IF(U131="nulová",N131,0)</f>
        <v>0</v>
      </c>
      <c r="BJ131" s="7" t="s">
        <v>92</v>
      </c>
      <c r="BK131" s="94">
        <f>ROUND(L131*K131,3)</f>
        <v>0</v>
      </c>
      <c r="BL131" s="7" t="s">
        <v>91</v>
      </c>
      <c r="BM131" s="7" t="s">
        <v>249</v>
      </c>
    </row>
    <row r="132" spans="2:63" s="5" customFormat="1" ht="29.25" customHeight="1">
      <c r="B132" s="73"/>
      <c r="C132" s="74"/>
      <c r="D132" s="83" t="s">
        <v>214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113"/>
      <c r="O132" s="114"/>
      <c r="P132" s="114"/>
      <c r="Q132" s="114"/>
      <c r="R132" s="76"/>
      <c r="T132" s="77"/>
      <c r="U132" s="74"/>
      <c r="V132" s="74"/>
      <c r="W132" s="78">
        <f>W133</f>
        <v>12.44012</v>
      </c>
      <c r="X132" s="74"/>
      <c r="Y132" s="78">
        <f>Y133</f>
        <v>0.39004</v>
      </c>
      <c r="Z132" s="74"/>
      <c r="AA132" s="79">
        <f>AA133</f>
        <v>0</v>
      </c>
      <c r="AR132" s="80" t="s">
        <v>92</v>
      </c>
      <c r="AT132" s="81" t="s">
        <v>40</v>
      </c>
      <c r="AU132" s="81" t="s">
        <v>42</v>
      </c>
      <c r="AY132" s="80" t="s">
        <v>86</v>
      </c>
      <c r="BK132" s="82">
        <f>BK133</f>
        <v>0</v>
      </c>
    </row>
    <row r="133" spans="2:65" s="1" customFormat="1" ht="31.5" customHeight="1">
      <c r="B133" s="84"/>
      <c r="C133" s="85" t="s">
        <v>250</v>
      </c>
      <c r="D133" s="85" t="s">
        <v>87</v>
      </c>
      <c r="E133" s="86" t="s">
        <v>251</v>
      </c>
      <c r="F133" s="115" t="s">
        <v>252</v>
      </c>
      <c r="G133" s="116"/>
      <c r="H133" s="116"/>
      <c r="I133" s="116"/>
      <c r="J133" s="87" t="s">
        <v>90</v>
      </c>
      <c r="K133" s="88">
        <v>28</v>
      </c>
      <c r="L133" s="117"/>
      <c r="M133" s="116"/>
      <c r="N133" s="117"/>
      <c r="O133" s="116"/>
      <c r="P133" s="116"/>
      <c r="Q133" s="116"/>
      <c r="R133" s="89"/>
      <c r="T133" s="90" t="s">
        <v>1</v>
      </c>
      <c r="U133" s="24" t="s">
        <v>26</v>
      </c>
      <c r="V133" s="91">
        <v>0.44429</v>
      </c>
      <c r="W133" s="91">
        <f>V133*K133</f>
        <v>12.44012</v>
      </c>
      <c r="X133" s="91">
        <v>0.01393</v>
      </c>
      <c r="Y133" s="91">
        <f>X133*K133</f>
        <v>0.39004</v>
      </c>
      <c r="Z133" s="91">
        <v>0</v>
      </c>
      <c r="AA133" s="92">
        <f>Z133*K133</f>
        <v>0</v>
      </c>
      <c r="AR133" s="7" t="s">
        <v>151</v>
      </c>
      <c r="AT133" s="7" t="s">
        <v>87</v>
      </c>
      <c r="AU133" s="7" t="s">
        <v>92</v>
      </c>
      <c r="AY133" s="7" t="s">
        <v>86</v>
      </c>
      <c r="BE133" s="93">
        <f>IF(U133="základná",N133,0)</f>
        <v>0</v>
      </c>
      <c r="BF133" s="93">
        <f>IF(U133="znížená",N133,0)</f>
        <v>0</v>
      </c>
      <c r="BG133" s="93">
        <f>IF(U133="zákl. prenesená",N133,0)</f>
        <v>0</v>
      </c>
      <c r="BH133" s="93">
        <f>IF(U133="zníž. prenesená",N133,0)</f>
        <v>0</v>
      </c>
      <c r="BI133" s="93">
        <f>IF(U133="nulová",N133,0)</f>
        <v>0</v>
      </c>
      <c r="BJ133" s="7" t="s">
        <v>92</v>
      </c>
      <c r="BK133" s="94">
        <f>ROUND(L133*K133,3)</f>
        <v>0</v>
      </c>
      <c r="BL133" s="7" t="s">
        <v>151</v>
      </c>
      <c r="BM133" s="7" t="s">
        <v>253</v>
      </c>
    </row>
    <row r="134" spans="2:63" s="5" customFormat="1" ht="36.75" customHeight="1">
      <c r="B134" s="73"/>
      <c r="C134" s="74"/>
      <c r="D134" s="75" t="s">
        <v>215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155"/>
      <c r="O134" s="156"/>
      <c r="P134" s="156"/>
      <c r="Q134" s="156"/>
      <c r="R134" s="76"/>
      <c r="T134" s="77"/>
      <c r="U134" s="74"/>
      <c r="V134" s="74"/>
      <c r="W134" s="78">
        <f>SUM(W135:W139)</f>
        <v>0</v>
      </c>
      <c r="X134" s="74"/>
      <c r="Y134" s="78">
        <f>SUM(Y135:Y139)</f>
        <v>2.4231133999999996</v>
      </c>
      <c r="Z134" s="74"/>
      <c r="AA134" s="79">
        <f>SUM(AA135:AA139)</f>
        <v>0</v>
      </c>
      <c r="AR134" s="80" t="s">
        <v>91</v>
      </c>
      <c r="AT134" s="81" t="s">
        <v>40</v>
      </c>
      <c r="AU134" s="81" t="s">
        <v>41</v>
      </c>
      <c r="AY134" s="80" t="s">
        <v>86</v>
      </c>
      <c r="BK134" s="82">
        <f>SUM(BK135:BK139)</f>
        <v>0</v>
      </c>
    </row>
    <row r="135" spans="2:65" s="1" customFormat="1" ht="31.5" customHeight="1">
      <c r="B135" s="84"/>
      <c r="C135" s="85" t="s">
        <v>254</v>
      </c>
      <c r="D135" s="85" t="s">
        <v>87</v>
      </c>
      <c r="E135" s="86" t="s">
        <v>255</v>
      </c>
      <c r="F135" s="115" t="s">
        <v>256</v>
      </c>
      <c r="G135" s="116"/>
      <c r="H135" s="116"/>
      <c r="I135" s="116"/>
      <c r="J135" s="87" t="s">
        <v>90</v>
      </c>
      <c r="K135" s="88">
        <v>269.35</v>
      </c>
      <c r="L135" s="117"/>
      <c r="M135" s="116"/>
      <c r="N135" s="117"/>
      <c r="O135" s="116"/>
      <c r="P135" s="116"/>
      <c r="Q135" s="116"/>
      <c r="R135" s="89"/>
      <c r="T135" s="90" t="s">
        <v>1</v>
      </c>
      <c r="U135" s="24" t="s">
        <v>26</v>
      </c>
      <c r="V135" s="91">
        <v>0</v>
      </c>
      <c r="W135" s="91">
        <f>V135*K135</f>
        <v>0</v>
      </c>
      <c r="X135" s="91">
        <v>2E-05</v>
      </c>
      <c r="Y135" s="91">
        <f>X135*K135</f>
        <v>0.005387000000000001</v>
      </c>
      <c r="Z135" s="91">
        <v>0</v>
      </c>
      <c r="AA135" s="92">
        <f>Z135*K135</f>
        <v>0</v>
      </c>
      <c r="AR135" s="7" t="s">
        <v>151</v>
      </c>
      <c r="AT135" s="7" t="s">
        <v>87</v>
      </c>
      <c r="AU135" s="7" t="s">
        <v>42</v>
      </c>
      <c r="AY135" s="7" t="s">
        <v>86</v>
      </c>
      <c r="BE135" s="93">
        <f>IF(U135="základná",N135,0)</f>
        <v>0</v>
      </c>
      <c r="BF135" s="93">
        <f>IF(U135="znížená",N135,0)</f>
        <v>0</v>
      </c>
      <c r="BG135" s="93">
        <f>IF(U135="zákl. prenesená",N135,0)</f>
        <v>0</v>
      </c>
      <c r="BH135" s="93">
        <f>IF(U135="zníž. prenesená",N135,0)</f>
        <v>0</v>
      </c>
      <c r="BI135" s="93">
        <f>IF(U135="nulová",N135,0)</f>
        <v>0</v>
      </c>
      <c r="BJ135" s="7" t="s">
        <v>92</v>
      </c>
      <c r="BK135" s="94">
        <f>ROUND(L135*K135,3)</f>
        <v>0</v>
      </c>
      <c r="BL135" s="7" t="s">
        <v>151</v>
      </c>
      <c r="BM135" s="7" t="s">
        <v>257</v>
      </c>
    </row>
    <row r="136" spans="2:65" s="1" customFormat="1" ht="22.5" customHeight="1">
      <c r="B136" s="84"/>
      <c r="C136" s="95" t="s">
        <v>258</v>
      </c>
      <c r="D136" s="95" t="s">
        <v>127</v>
      </c>
      <c r="E136" s="96" t="s">
        <v>259</v>
      </c>
      <c r="F136" s="107" t="s">
        <v>260</v>
      </c>
      <c r="G136" s="108"/>
      <c r="H136" s="108"/>
      <c r="I136" s="108"/>
      <c r="J136" s="97" t="s">
        <v>90</v>
      </c>
      <c r="K136" s="98">
        <v>296.29</v>
      </c>
      <c r="L136" s="109"/>
      <c r="M136" s="108"/>
      <c r="N136" s="109"/>
      <c r="O136" s="116"/>
      <c r="P136" s="116"/>
      <c r="Q136" s="116"/>
      <c r="R136" s="89"/>
      <c r="T136" s="90" t="s">
        <v>1</v>
      </c>
      <c r="U136" s="24" t="s">
        <v>26</v>
      </c>
      <c r="V136" s="91">
        <v>0</v>
      </c>
      <c r="W136" s="91">
        <f>V136*K136</f>
        <v>0</v>
      </c>
      <c r="X136" s="91">
        <v>0.0081</v>
      </c>
      <c r="Y136" s="91">
        <f>X136*K136</f>
        <v>2.399949</v>
      </c>
      <c r="Z136" s="91">
        <v>0</v>
      </c>
      <c r="AA136" s="92">
        <f>Z136*K136</f>
        <v>0</v>
      </c>
      <c r="AR136" s="7" t="s">
        <v>193</v>
      </c>
      <c r="AT136" s="7" t="s">
        <v>127</v>
      </c>
      <c r="AU136" s="7" t="s">
        <v>42</v>
      </c>
      <c r="AY136" s="7" t="s">
        <v>86</v>
      </c>
      <c r="BE136" s="93">
        <f>IF(U136="základná",N136,0)</f>
        <v>0</v>
      </c>
      <c r="BF136" s="93">
        <f>IF(U136="znížená",N136,0)</f>
        <v>0</v>
      </c>
      <c r="BG136" s="93">
        <f>IF(U136="zákl. prenesená",N136,0)</f>
        <v>0</v>
      </c>
      <c r="BH136" s="93">
        <f>IF(U136="zníž. prenesená",N136,0)</f>
        <v>0</v>
      </c>
      <c r="BI136" s="93">
        <f>IF(U136="nulová",N136,0)</f>
        <v>0</v>
      </c>
      <c r="BJ136" s="7" t="s">
        <v>92</v>
      </c>
      <c r="BK136" s="94">
        <f>ROUND(L136*K136,3)</f>
        <v>0</v>
      </c>
      <c r="BL136" s="7" t="s">
        <v>151</v>
      </c>
      <c r="BM136" s="7" t="s">
        <v>261</v>
      </c>
    </row>
    <row r="137" spans="2:65" s="1" customFormat="1" ht="31.5" customHeight="1">
      <c r="B137" s="84"/>
      <c r="C137" s="85" t="s">
        <v>262</v>
      </c>
      <c r="D137" s="85" t="s">
        <v>87</v>
      </c>
      <c r="E137" s="86" t="s">
        <v>263</v>
      </c>
      <c r="F137" s="115" t="s">
        <v>264</v>
      </c>
      <c r="G137" s="116"/>
      <c r="H137" s="116"/>
      <c r="I137" s="116"/>
      <c r="J137" s="87" t="s">
        <v>90</v>
      </c>
      <c r="K137" s="88">
        <v>269.35</v>
      </c>
      <c r="L137" s="117"/>
      <c r="M137" s="116"/>
      <c r="N137" s="117"/>
      <c r="O137" s="116"/>
      <c r="P137" s="116"/>
      <c r="Q137" s="116"/>
      <c r="R137" s="89"/>
      <c r="T137" s="90" t="s">
        <v>1</v>
      </c>
      <c r="U137" s="24" t="s">
        <v>26</v>
      </c>
      <c r="V137" s="91">
        <v>0</v>
      </c>
      <c r="W137" s="91">
        <f>V137*K137</f>
        <v>0</v>
      </c>
      <c r="X137" s="91">
        <v>0</v>
      </c>
      <c r="Y137" s="91">
        <f>X137*K137</f>
        <v>0</v>
      </c>
      <c r="Z137" s="91">
        <v>0</v>
      </c>
      <c r="AA137" s="92">
        <f>Z137*K137</f>
        <v>0</v>
      </c>
      <c r="AR137" s="7" t="s">
        <v>151</v>
      </c>
      <c r="AT137" s="7" t="s">
        <v>87</v>
      </c>
      <c r="AU137" s="7" t="s">
        <v>42</v>
      </c>
      <c r="AY137" s="7" t="s">
        <v>86</v>
      </c>
      <c r="BE137" s="93">
        <f>IF(U137="základná",N137,0)</f>
        <v>0</v>
      </c>
      <c r="BF137" s="93">
        <f>IF(U137="znížená",N137,0)</f>
        <v>0</v>
      </c>
      <c r="BG137" s="93">
        <f>IF(U137="zákl. prenesená",N137,0)</f>
        <v>0</v>
      </c>
      <c r="BH137" s="93">
        <f>IF(U137="zníž. prenesená",N137,0)</f>
        <v>0</v>
      </c>
      <c r="BI137" s="93">
        <f>IF(U137="nulová",N137,0)</f>
        <v>0</v>
      </c>
      <c r="BJ137" s="7" t="s">
        <v>92</v>
      </c>
      <c r="BK137" s="94">
        <f>ROUND(L137*K137,3)</f>
        <v>0</v>
      </c>
      <c r="BL137" s="7" t="s">
        <v>151</v>
      </c>
      <c r="BM137" s="7" t="s">
        <v>265</v>
      </c>
    </row>
    <row r="138" spans="2:65" s="1" customFormat="1" ht="31.5" customHeight="1">
      <c r="B138" s="84"/>
      <c r="C138" s="95" t="s">
        <v>266</v>
      </c>
      <c r="D138" s="95" t="s">
        <v>127</v>
      </c>
      <c r="E138" s="96" t="s">
        <v>267</v>
      </c>
      <c r="F138" s="107" t="s">
        <v>268</v>
      </c>
      <c r="G138" s="108"/>
      <c r="H138" s="108"/>
      <c r="I138" s="108"/>
      <c r="J138" s="97" t="s">
        <v>90</v>
      </c>
      <c r="K138" s="98">
        <v>296.29</v>
      </c>
      <c r="L138" s="109"/>
      <c r="M138" s="108"/>
      <c r="N138" s="109"/>
      <c r="O138" s="116"/>
      <c r="P138" s="116"/>
      <c r="Q138" s="116"/>
      <c r="R138" s="89"/>
      <c r="T138" s="90" t="s">
        <v>1</v>
      </c>
      <c r="U138" s="24" t="s">
        <v>26</v>
      </c>
      <c r="V138" s="91">
        <v>0</v>
      </c>
      <c r="W138" s="91">
        <f>V138*K138</f>
        <v>0</v>
      </c>
      <c r="X138" s="91">
        <v>6E-05</v>
      </c>
      <c r="Y138" s="91">
        <f>X138*K138</f>
        <v>0.017777400000000002</v>
      </c>
      <c r="Z138" s="91">
        <v>0</v>
      </c>
      <c r="AA138" s="92">
        <f>Z138*K138</f>
        <v>0</v>
      </c>
      <c r="AR138" s="7" t="s">
        <v>193</v>
      </c>
      <c r="AT138" s="7" t="s">
        <v>127</v>
      </c>
      <c r="AU138" s="7" t="s">
        <v>42</v>
      </c>
      <c r="AY138" s="7" t="s">
        <v>86</v>
      </c>
      <c r="BE138" s="93">
        <f>IF(U138="základná",N138,0)</f>
        <v>0</v>
      </c>
      <c r="BF138" s="93">
        <f>IF(U138="znížená",N138,0)</f>
        <v>0</v>
      </c>
      <c r="BG138" s="93">
        <f>IF(U138="zákl. prenesená",N138,0)</f>
        <v>0</v>
      </c>
      <c r="BH138" s="93">
        <f>IF(U138="zníž. prenesená",N138,0)</f>
        <v>0</v>
      </c>
      <c r="BI138" s="93">
        <f>IF(U138="nulová",N138,0)</f>
        <v>0</v>
      </c>
      <c r="BJ138" s="7" t="s">
        <v>92</v>
      </c>
      <c r="BK138" s="94">
        <f>ROUND(L138*K138,3)</f>
        <v>0</v>
      </c>
      <c r="BL138" s="7" t="s">
        <v>151</v>
      </c>
      <c r="BM138" s="7" t="s">
        <v>269</v>
      </c>
    </row>
    <row r="139" spans="2:65" s="1" customFormat="1" ht="31.5" customHeight="1">
      <c r="B139" s="84"/>
      <c r="C139" s="85" t="s">
        <v>270</v>
      </c>
      <c r="D139" s="85" t="s">
        <v>87</v>
      </c>
      <c r="E139" s="86" t="s">
        <v>271</v>
      </c>
      <c r="F139" s="115" t="s">
        <v>272</v>
      </c>
      <c r="G139" s="116"/>
      <c r="H139" s="116"/>
      <c r="I139" s="116"/>
      <c r="J139" s="87" t="s">
        <v>120</v>
      </c>
      <c r="K139" s="88">
        <v>2.49</v>
      </c>
      <c r="L139" s="117"/>
      <c r="M139" s="116"/>
      <c r="N139" s="117"/>
      <c r="O139" s="116"/>
      <c r="P139" s="116"/>
      <c r="Q139" s="116"/>
      <c r="R139" s="89"/>
      <c r="T139" s="90" t="s">
        <v>1</v>
      </c>
      <c r="U139" s="99" t="s">
        <v>26</v>
      </c>
      <c r="V139" s="100">
        <v>0</v>
      </c>
      <c r="W139" s="100">
        <f>V139*K139</f>
        <v>0</v>
      </c>
      <c r="X139" s="100">
        <v>0</v>
      </c>
      <c r="Y139" s="100">
        <f>X139*K139</f>
        <v>0</v>
      </c>
      <c r="Z139" s="100">
        <v>0</v>
      </c>
      <c r="AA139" s="101">
        <f>Z139*K139</f>
        <v>0</v>
      </c>
      <c r="AR139" s="7" t="s">
        <v>151</v>
      </c>
      <c r="AT139" s="7" t="s">
        <v>87</v>
      </c>
      <c r="AU139" s="7" t="s">
        <v>42</v>
      </c>
      <c r="AY139" s="7" t="s">
        <v>86</v>
      </c>
      <c r="BE139" s="93">
        <f>IF(U139="základná",N139,0)</f>
        <v>0</v>
      </c>
      <c r="BF139" s="93">
        <f>IF(U139="znížená",N139,0)</f>
        <v>0</v>
      </c>
      <c r="BG139" s="93">
        <f>IF(U139="zákl. prenesená",N139,0)</f>
        <v>0</v>
      </c>
      <c r="BH139" s="93">
        <f>IF(U139="zníž. prenesená",N139,0)</f>
        <v>0</v>
      </c>
      <c r="BI139" s="93">
        <f>IF(U139="nulová",N139,0)</f>
        <v>0</v>
      </c>
      <c r="BJ139" s="7" t="s">
        <v>92</v>
      </c>
      <c r="BK139" s="94">
        <f>ROUND(L139*K139,3)</f>
        <v>0</v>
      </c>
      <c r="BL139" s="7" t="s">
        <v>151</v>
      </c>
      <c r="BM139" s="7" t="s">
        <v>273</v>
      </c>
    </row>
    <row r="140" spans="2:18" s="1" customFormat="1" ht="6.75" customHeight="1"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6"/>
    </row>
  </sheetData>
  <sheetProtection/>
  <mergeCells count="10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19:I119"/>
    <mergeCell ref="L119:M119"/>
    <mergeCell ref="N119:Q119"/>
    <mergeCell ref="F122:I122"/>
    <mergeCell ref="L122:M122"/>
    <mergeCell ref="N122:Q122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7:I137"/>
    <mergeCell ref="L137:M137"/>
    <mergeCell ref="N137:Q137"/>
    <mergeCell ref="F133:I133"/>
    <mergeCell ref="L133:M133"/>
    <mergeCell ref="N133:Q133"/>
    <mergeCell ref="F135:I135"/>
    <mergeCell ref="L135:M135"/>
    <mergeCell ref="N135:Q135"/>
    <mergeCell ref="N124:Q124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N127:Q127"/>
    <mergeCell ref="N132:Q132"/>
    <mergeCell ref="N134:Q134"/>
    <mergeCell ref="H1:K1"/>
    <mergeCell ref="S2:AC2"/>
    <mergeCell ref="N117:Q117"/>
    <mergeCell ref="N118:Q118"/>
    <mergeCell ref="N120:Q120"/>
    <mergeCell ref="N121:Q121"/>
    <mergeCell ref="N123:Q123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6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1200" verticalDpi="12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zoomScalePageLayoutView="0" workbookViewId="0" topLeftCell="A1">
      <pane ySplit="1" topLeftCell="A77" activePane="bottomLeft" state="frozen"/>
      <selection pane="topLeft" activeCell="A1" sqref="A1"/>
      <selection pane="bottomLeft" activeCell="M83" sqref="M83:Q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05"/>
      <c r="B1" s="102"/>
      <c r="C1" s="102"/>
      <c r="D1" s="103" t="s">
        <v>0</v>
      </c>
      <c r="E1" s="102"/>
      <c r="F1" s="104" t="s">
        <v>368</v>
      </c>
      <c r="G1" s="104"/>
      <c r="H1" s="110" t="s">
        <v>369</v>
      </c>
      <c r="I1" s="110"/>
      <c r="J1" s="110"/>
      <c r="K1" s="110"/>
      <c r="L1" s="104" t="s">
        <v>370</v>
      </c>
      <c r="M1" s="102"/>
      <c r="N1" s="102"/>
      <c r="O1" s="103" t="s">
        <v>50</v>
      </c>
      <c r="P1" s="102"/>
      <c r="Q1" s="102"/>
      <c r="R1" s="102"/>
      <c r="S1" s="104" t="s">
        <v>371</v>
      </c>
      <c r="T1" s="104"/>
      <c r="U1" s="105"/>
      <c r="V1" s="10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52" t="s">
        <v>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S2" s="111" t="s">
        <v>4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  <c r="AT2" s="7" t="s">
        <v>45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41</v>
      </c>
    </row>
    <row r="4" spans="2:46" ht="36.75" customHeight="1">
      <c r="B4" s="11"/>
      <c r="C4" s="130" t="s">
        <v>373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3"/>
      <c r="T4" s="14" t="s">
        <v>6</v>
      </c>
      <c r="AT4" s="7" t="s">
        <v>2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4.75" customHeight="1">
      <c r="B6" s="11"/>
      <c r="C6" s="12"/>
      <c r="D6" s="17" t="s">
        <v>7</v>
      </c>
      <c r="E6" s="12"/>
      <c r="F6" s="132" t="s">
        <v>372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2"/>
      <c r="R6" s="13"/>
    </row>
    <row r="7" spans="2:18" s="1" customFormat="1" ht="32.25" customHeight="1">
      <c r="B7" s="19"/>
      <c r="C7" s="20"/>
      <c r="D7" s="16" t="s">
        <v>51</v>
      </c>
      <c r="E7" s="20"/>
      <c r="F7" s="154" t="s">
        <v>274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0"/>
      <c r="R7" s="21"/>
    </row>
    <row r="8" spans="2:18" s="1" customFormat="1" ht="14.25" customHeight="1">
      <c r="B8" s="19"/>
      <c r="C8" s="20"/>
      <c r="D8" s="17" t="s">
        <v>8</v>
      </c>
      <c r="E8" s="20"/>
      <c r="F8" s="15" t="s">
        <v>18</v>
      </c>
      <c r="G8" s="20"/>
      <c r="H8" s="20"/>
      <c r="I8" s="20"/>
      <c r="J8" s="20"/>
      <c r="K8" s="20"/>
      <c r="L8" s="20"/>
      <c r="M8" s="17" t="s">
        <v>9</v>
      </c>
      <c r="N8" s="20"/>
      <c r="O8" s="15" t="s">
        <v>1</v>
      </c>
      <c r="P8" s="20"/>
      <c r="Q8" s="20"/>
      <c r="R8" s="21"/>
    </row>
    <row r="9" spans="2:18" s="1" customFormat="1" ht="14.25" customHeight="1">
      <c r="B9" s="19"/>
      <c r="C9" s="20"/>
      <c r="D9" s="17" t="s">
        <v>10</v>
      </c>
      <c r="E9" s="20"/>
      <c r="F9" s="15" t="s">
        <v>11</v>
      </c>
      <c r="G9" s="20"/>
      <c r="H9" s="20"/>
      <c r="I9" s="20"/>
      <c r="J9" s="20"/>
      <c r="K9" s="20"/>
      <c r="L9" s="20"/>
      <c r="M9" s="17" t="s">
        <v>12</v>
      </c>
      <c r="N9" s="20"/>
      <c r="O9" s="134">
        <v>43857</v>
      </c>
      <c r="P9" s="131"/>
      <c r="Q9" s="20"/>
      <c r="R9" s="21"/>
    </row>
    <row r="10" spans="2:18" s="1" customFormat="1" ht="10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25" customHeight="1">
      <c r="B11" s="19"/>
      <c r="C11" s="20"/>
      <c r="D11" s="17" t="s">
        <v>13</v>
      </c>
      <c r="E11" s="20"/>
      <c r="F11" s="20"/>
      <c r="G11" s="20"/>
      <c r="H11" s="20"/>
      <c r="I11" s="20"/>
      <c r="J11" s="20"/>
      <c r="K11" s="20"/>
      <c r="L11" s="20"/>
      <c r="M11" s="17" t="s">
        <v>14</v>
      </c>
      <c r="N11" s="20"/>
      <c r="O11" s="135" t="s">
        <v>1</v>
      </c>
      <c r="P11" s="131"/>
      <c r="Q11" s="20"/>
      <c r="R11" s="21"/>
    </row>
    <row r="12" spans="2:18" s="1" customFormat="1" ht="18" customHeight="1">
      <c r="B12" s="19"/>
      <c r="C12" s="20"/>
      <c r="D12" s="20"/>
      <c r="E12" s="15" t="s">
        <v>53</v>
      </c>
      <c r="F12" s="20"/>
      <c r="G12" s="20"/>
      <c r="H12" s="20"/>
      <c r="I12" s="20"/>
      <c r="J12" s="20"/>
      <c r="K12" s="20"/>
      <c r="L12" s="20"/>
      <c r="M12" s="17" t="s">
        <v>16</v>
      </c>
      <c r="N12" s="20"/>
      <c r="O12" s="135" t="s">
        <v>1</v>
      </c>
      <c r="P12" s="131"/>
      <c r="Q12" s="20"/>
      <c r="R12" s="21"/>
    </row>
    <row r="13" spans="2:18" s="1" customFormat="1" ht="6.7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25" customHeight="1">
      <c r="B14" s="19"/>
      <c r="C14" s="20"/>
      <c r="D14" s="17" t="s">
        <v>17</v>
      </c>
      <c r="E14" s="20"/>
      <c r="F14" s="20"/>
      <c r="G14" s="20"/>
      <c r="H14" s="20"/>
      <c r="I14" s="20"/>
      <c r="J14" s="20"/>
      <c r="K14" s="20"/>
      <c r="L14" s="20"/>
      <c r="M14" s="17" t="s">
        <v>14</v>
      </c>
      <c r="N14" s="20"/>
      <c r="O14" s="135" t="s">
        <v>1</v>
      </c>
      <c r="P14" s="131"/>
      <c r="Q14" s="20"/>
      <c r="R14" s="21"/>
    </row>
    <row r="15" spans="2:18" s="1" customFormat="1" ht="18" customHeight="1">
      <c r="B15" s="19"/>
      <c r="C15" s="20"/>
      <c r="D15" s="20"/>
      <c r="E15" s="15" t="s">
        <v>18</v>
      </c>
      <c r="F15" s="20"/>
      <c r="G15" s="20"/>
      <c r="H15" s="20"/>
      <c r="I15" s="20"/>
      <c r="J15" s="20"/>
      <c r="K15" s="20"/>
      <c r="L15" s="20"/>
      <c r="M15" s="17" t="s">
        <v>16</v>
      </c>
      <c r="N15" s="20"/>
      <c r="O15" s="135" t="s">
        <v>1</v>
      </c>
      <c r="P15" s="131"/>
      <c r="Q15" s="20"/>
      <c r="R15" s="21"/>
    </row>
    <row r="16" spans="2:18" s="1" customFormat="1" ht="6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2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14</v>
      </c>
      <c r="N17" s="20"/>
      <c r="O17" s="135" t="s">
        <v>1</v>
      </c>
      <c r="P17" s="131"/>
      <c r="Q17" s="20"/>
      <c r="R17" s="21"/>
    </row>
    <row r="18" spans="2:18" s="1" customFormat="1" ht="18" customHeight="1">
      <c r="B18" s="19"/>
      <c r="C18" s="20"/>
      <c r="D18" s="20"/>
      <c r="E18" s="15" t="s">
        <v>18</v>
      </c>
      <c r="F18" s="20"/>
      <c r="G18" s="20"/>
      <c r="H18" s="20"/>
      <c r="I18" s="20"/>
      <c r="J18" s="20"/>
      <c r="K18" s="20"/>
      <c r="L18" s="20"/>
      <c r="M18" s="17" t="s">
        <v>16</v>
      </c>
      <c r="N18" s="20"/>
      <c r="O18" s="135" t="s">
        <v>1</v>
      </c>
      <c r="P18" s="131"/>
      <c r="Q18" s="20"/>
      <c r="R18" s="21"/>
    </row>
    <row r="19" spans="2:18" s="1" customFormat="1" ht="6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2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14</v>
      </c>
      <c r="N20" s="20"/>
      <c r="O20" s="135" t="s">
        <v>1</v>
      </c>
      <c r="P20" s="131"/>
      <c r="Q20" s="20"/>
      <c r="R20" s="21"/>
    </row>
    <row r="21" spans="2:18" s="1" customFormat="1" ht="18" customHeight="1">
      <c r="B21" s="19"/>
      <c r="C21" s="20"/>
      <c r="D21" s="20"/>
      <c r="E21" s="15" t="s">
        <v>54</v>
      </c>
      <c r="F21" s="20"/>
      <c r="G21" s="20"/>
      <c r="H21" s="20"/>
      <c r="I21" s="20"/>
      <c r="J21" s="20"/>
      <c r="K21" s="20"/>
      <c r="L21" s="20"/>
      <c r="M21" s="17" t="s">
        <v>16</v>
      </c>
      <c r="N21" s="20"/>
      <c r="O21" s="135" t="s">
        <v>1</v>
      </c>
      <c r="P21" s="131"/>
      <c r="Q21" s="20"/>
      <c r="R21" s="21"/>
    </row>
    <row r="22" spans="2:18" s="1" customFormat="1" ht="6.7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2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49" t="s">
        <v>1</v>
      </c>
      <c r="F24" s="131"/>
      <c r="G24" s="131"/>
      <c r="H24" s="131"/>
      <c r="I24" s="131"/>
      <c r="J24" s="131"/>
      <c r="K24" s="131"/>
      <c r="L24" s="131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25" customHeight="1">
      <c r="B27" s="19"/>
      <c r="C27" s="20"/>
      <c r="D27" s="49" t="s">
        <v>55</v>
      </c>
      <c r="E27" s="20"/>
      <c r="F27" s="20"/>
      <c r="G27" s="20"/>
      <c r="H27" s="20"/>
      <c r="I27" s="20"/>
      <c r="J27" s="20"/>
      <c r="K27" s="20"/>
      <c r="L27" s="20"/>
      <c r="M27" s="150"/>
      <c r="N27" s="131"/>
      <c r="O27" s="131"/>
      <c r="P27" s="131"/>
      <c r="Q27" s="20"/>
      <c r="R27" s="21"/>
    </row>
    <row r="28" spans="2:18" s="1" customFormat="1" ht="14.25" customHeight="1">
      <c r="B28" s="19"/>
      <c r="C28" s="20"/>
      <c r="D28" s="18" t="s">
        <v>56</v>
      </c>
      <c r="E28" s="20"/>
      <c r="F28" s="20"/>
      <c r="G28" s="20"/>
      <c r="H28" s="20"/>
      <c r="I28" s="20"/>
      <c r="J28" s="20"/>
      <c r="K28" s="20"/>
      <c r="L28" s="20"/>
      <c r="M28" s="150"/>
      <c r="N28" s="131"/>
      <c r="O28" s="131"/>
      <c r="P28" s="131"/>
      <c r="Q28" s="20"/>
      <c r="R28" s="21"/>
    </row>
    <row r="29" spans="2:18" s="1" customFormat="1" ht="6.7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4.75" customHeight="1">
      <c r="B30" s="19"/>
      <c r="C30" s="20"/>
      <c r="D30" s="50" t="s">
        <v>22</v>
      </c>
      <c r="E30" s="20"/>
      <c r="F30" s="20"/>
      <c r="G30" s="20"/>
      <c r="H30" s="20"/>
      <c r="I30" s="20"/>
      <c r="J30" s="20"/>
      <c r="K30" s="20"/>
      <c r="L30" s="20"/>
      <c r="M30" s="151"/>
      <c r="N30" s="131"/>
      <c r="O30" s="131"/>
      <c r="P30" s="131"/>
      <c r="Q30" s="20"/>
      <c r="R30" s="21"/>
    </row>
    <row r="31" spans="2:18" s="1" customFormat="1" ht="6.7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25" customHeight="1">
      <c r="B32" s="19"/>
      <c r="C32" s="20"/>
      <c r="D32" s="22" t="s">
        <v>23</v>
      </c>
      <c r="E32" s="22" t="s">
        <v>24</v>
      </c>
      <c r="F32" s="23">
        <v>0.2</v>
      </c>
      <c r="G32" s="51" t="s">
        <v>25</v>
      </c>
      <c r="H32" s="145">
        <f>ROUND((SUM(BE97:BE98)+SUM(BE116:BE139)),2)</f>
        <v>0</v>
      </c>
      <c r="I32" s="131"/>
      <c r="J32" s="131"/>
      <c r="K32" s="20"/>
      <c r="L32" s="20"/>
      <c r="M32" s="145"/>
      <c r="N32" s="131"/>
      <c r="O32" s="131"/>
      <c r="P32" s="131"/>
      <c r="Q32" s="20"/>
      <c r="R32" s="21"/>
    </row>
    <row r="33" spans="2:18" s="1" customFormat="1" ht="14.25" customHeight="1">
      <c r="B33" s="19"/>
      <c r="C33" s="20"/>
      <c r="D33" s="20"/>
      <c r="E33" s="22" t="s">
        <v>26</v>
      </c>
      <c r="F33" s="23">
        <v>0.2</v>
      </c>
      <c r="G33" s="51" t="s">
        <v>25</v>
      </c>
      <c r="H33" s="145"/>
      <c r="I33" s="131"/>
      <c r="J33" s="131"/>
      <c r="K33" s="20"/>
      <c r="L33" s="20"/>
      <c r="M33" s="145"/>
      <c r="N33" s="131"/>
      <c r="O33" s="131"/>
      <c r="P33" s="131"/>
      <c r="Q33" s="20"/>
      <c r="R33" s="21"/>
    </row>
    <row r="34" spans="2:18" s="1" customFormat="1" ht="14.25" customHeight="1" hidden="1">
      <c r="B34" s="19"/>
      <c r="C34" s="20"/>
      <c r="D34" s="20"/>
      <c r="E34" s="22" t="s">
        <v>27</v>
      </c>
      <c r="F34" s="23">
        <v>0.2</v>
      </c>
      <c r="G34" s="51" t="s">
        <v>25</v>
      </c>
      <c r="H34" s="145">
        <f>ROUND((SUM(BG97:BG98)+SUM(BG116:BG139)),2)</f>
        <v>0</v>
      </c>
      <c r="I34" s="131"/>
      <c r="J34" s="131"/>
      <c r="K34" s="20"/>
      <c r="L34" s="20"/>
      <c r="M34" s="145"/>
      <c r="N34" s="131"/>
      <c r="O34" s="131"/>
      <c r="P34" s="131"/>
      <c r="Q34" s="20"/>
      <c r="R34" s="21"/>
    </row>
    <row r="35" spans="2:18" s="1" customFormat="1" ht="14.25" customHeight="1" hidden="1">
      <c r="B35" s="19"/>
      <c r="C35" s="20"/>
      <c r="D35" s="20"/>
      <c r="E35" s="22" t="s">
        <v>28</v>
      </c>
      <c r="F35" s="23">
        <v>0.2</v>
      </c>
      <c r="G35" s="51" t="s">
        <v>25</v>
      </c>
      <c r="H35" s="145">
        <f>ROUND((SUM(BH97:BH98)+SUM(BH116:BH139)),2)</f>
        <v>0</v>
      </c>
      <c r="I35" s="131"/>
      <c r="J35" s="131"/>
      <c r="K35" s="20"/>
      <c r="L35" s="20"/>
      <c r="M35" s="145"/>
      <c r="N35" s="131"/>
      <c r="O35" s="131"/>
      <c r="P35" s="131"/>
      <c r="Q35" s="20"/>
      <c r="R35" s="21"/>
    </row>
    <row r="36" spans="2:18" s="1" customFormat="1" ht="14.25" customHeight="1" hidden="1">
      <c r="B36" s="19"/>
      <c r="C36" s="20"/>
      <c r="D36" s="20"/>
      <c r="E36" s="22" t="s">
        <v>29</v>
      </c>
      <c r="F36" s="23">
        <v>0</v>
      </c>
      <c r="G36" s="51" t="s">
        <v>25</v>
      </c>
      <c r="H36" s="145">
        <f>ROUND((SUM(BI97:BI98)+SUM(BI116:BI139)),2)</f>
        <v>0</v>
      </c>
      <c r="I36" s="131"/>
      <c r="J36" s="131"/>
      <c r="K36" s="20"/>
      <c r="L36" s="20"/>
      <c r="M36" s="145"/>
      <c r="N36" s="131"/>
      <c r="O36" s="131"/>
      <c r="P36" s="131"/>
      <c r="Q36" s="20"/>
      <c r="R36" s="21"/>
    </row>
    <row r="37" spans="2:18" s="1" customFormat="1" ht="6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4.75" customHeight="1">
      <c r="B38" s="19"/>
      <c r="C38" s="48"/>
      <c r="D38" s="52" t="s">
        <v>30</v>
      </c>
      <c r="E38" s="41"/>
      <c r="F38" s="41"/>
      <c r="G38" s="53" t="s">
        <v>31</v>
      </c>
      <c r="H38" s="54" t="s">
        <v>32</v>
      </c>
      <c r="I38" s="41"/>
      <c r="J38" s="41"/>
      <c r="K38" s="41"/>
      <c r="L38" s="146"/>
      <c r="M38" s="147"/>
      <c r="N38" s="147"/>
      <c r="O38" s="147"/>
      <c r="P38" s="148"/>
      <c r="Q38" s="48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6.7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 hidden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 hidden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 hidden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 hidden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 hidden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 hidden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 hidden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 hidden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 hidden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2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7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75" customHeight="1">
      <c r="B76" s="19"/>
      <c r="C76" s="130" t="s">
        <v>57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7</v>
      </c>
      <c r="D78" s="20"/>
      <c r="E78" s="20"/>
      <c r="F78" s="132" t="str">
        <f>F6</f>
        <v>Rekonštrukcia objektu Robotnícky dom - III etapa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20"/>
      <c r="R78" s="21"/>
    </row>
    <row r="79" spans="2:18" s="1" customFormat="1" ht="36.75" customHeight="1">
      <c r="B79" s="19"/>
      <c r="C79" s="40" t="s">
        <v>51</v>
      </c>
      <c r="D79" s="20"/>
      <c r="E79" s="20"/>
      <c r="F79" s="133" t="str">
        <f>F7</f>
        <v>robotnícky dom - Oplotenie a vstupy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20"/>
      <c r="R79" s="21"/>
    </row>
    <row r="80" spans="2:18" s="1" customFormat="1" ht="6.7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10</v>
      </c>
      <c r="D81" s="20"/>
      <c r="E81" s="20"/>
      <c r="F81" s="15" t="str">
        <f>F9</f>
        <v>Hlohovec</v>
      </c>
      <c r="G81" s="20"/>
      <c r="H81" s="20"/>
      <c r="I81" s="20"/>
      <c r="J81" s="20"/>
      <c r="K81" s="17" t="s">
        <v>12</v>
      </c>
      <c r="L81" s="20"/>
      <c r="M81" s="134">
        <f>IF(O9="","",O9)</f>
        <v>43857</v>
      </c>
      <c r="N81" s="131"/>
      <c r="O81" s="131"/>
      <c r="P81" s="131"/>
      <c r="Q81" s="20"/>
      <c r="R81" s="21"/>
    </row>
    <row r="82" spans="2:18" s="1" customFormat="1" ht="6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13</v>
      </c>
      <c r="D83" s="20"/>
      <c r="E83" s="20"/>
      <c r="F83" s="15" t="str">
        <f>E12</f>
        <v>Vlastivedné múzeum Hlohovec</v>
      </c>
      <c r="G83" s="20"/>
      <c r="H83" s="20"/>
      <c r="I83" s="20"/>
      <c r="J83" s="20"/>
      <c r="K83" s="17" t="s">
        <v>19</v>
      </c>
      <c r="L83" s="20"/>
      <c r="M83" s="135"/>
      <c r="N83" s="131"/>
      <c r="O83" s="131"/>
      <c r="P83" s="131"/>
      <c r="Q83" s="131"/>
      <c r="R83" s="21"/>
    </row>
    <row r="84" spans="2:18" s="1" customFormat="1" ht="14.25" customHeight="1">
      <c r="B84" s="19"/>
      <c r="C84" s="17" t="s">
        <v>17</v>
      </c>
      <c r="D84" s="20"/>
      <c r="E84" s="20"/>
      <c r="F84" s="15" t="str">
        <f>IF(E15="","",E15)</f>
        <v> </v>
      </c>
      <c r="G84" s="20"/>
      <c r="H84" s="20"/>
      <c r="I84" s="20"/>
      <c r="J84" s="20"/>
      <c r="K84" s="17" t="s">
        <v>20</v>
      </c>
      <c r="L84" s="20"/>
      <c r="M84" s="135" t="str">
        <f>E21</f>
        <v>D.Langerová</v>
      </c>
      <c r="N84" s="131"/>
      <c r="O84" s="131"/>
      <c r="P84" s="131"/>
      <c r="Q84" s="131"/>
      <c r="R84" s="21"/>
    </row>
    <row r="85" spans="2:18" s="1" customFormat="1" ht="9.7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3" t="s">
        <v>58</v>
      </c>
      <c r="D86" s="142"/>
      <c r="E86" s="142"/>
      <c r="F86" s="142"/>
      <c r="G86" s="142"/>
      <c r="H86" s="48"/>
      <c r="I86" s="48"/>
      <c r="J86" s="48"/>
      <c r="K86" s="48"/>
      <c r="L86" s="48"/>
      <c r="M86" s="48"/>
      <c r="N86" s="143" t="s">
        <v>59</v>
      </c>
      <c r="O86" s="131"/>
      <c r="P86" s="131"/>
      <c r="Q86" s="131"/>
      <c r="R86" s="21"/>
    </row>
    <row r="87" spans="2:18" s="1" customFormat="1" ht="9.7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5" t="s">
        <v>60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4"/>
      <c r="O88" s="131"/>
      <c r="P88" s="131"/>
      <c r="Q88" s="131"/>
      <c r="R88" s="21"/>
      <c r="AU88" s="7" t="s">
        <v>61</v>
      </c>
    </row>
    <row r="89" spans="2:18" s="2" customFormat="1" ht="24.75" customHeight="1">
      <c r="B89" s="56"/>
      <c r="C89" s="57"/>
      <c r="D89" s="58" t="s">
        <v>62</v>
      </c>
      <c r="E89" s="57"/>
      <c r="F89" s="57"/>
      <c r="G89" s="57"/>
      <c r="H89" s="57"/>
      <c r="I89" s="57"/>
      <c r="J89" s="57"/>
      <c r="K89" s="57"/>
      <c r="L89" s="57"/>
      <c r="M89" s="57"/>
      <c r="N89" s="136"/>
      <c r="O89" s="137"/>
      <c r="P89" s="137"/>
      <c r="Q89" s="137"/>
      <c r="R89" s="59"/>
    </row>
    <row r="90" spans="2:18" s="3" customFormat="1" ht="19.5" customHeight="1">
      <c r="B90" s="60"/>
      <c r="C90" s="61"/>
      <c r="D90" s="62" t="s">
        <v>63</v>
      </c>
      <c r="E90" s="61"/>
      <c r="F90" s="61"/>
      <c r="G90" s="61"/>
      <c r="H90" s="61"/>
      <c r="I90" s="61"/>
      <c r="J90" s="61"/>
      <c r="K90" s="61"/>
      <c r="L90" s="61"/>
      <c r="M90" s="61"/>
      <c r="N90" s="138"/>
      <c r="O90" s="139"/>
      <c r="P90" s="139"/>
      <c r="Q90" s="139"/>
      <c r="R90" s="63"/>
    </row>
    <row r="91" spans="2:18" s="3" customFormat="1" ht="19.5" customHeight="1">
      <c r="B91" s="60"/>
      <c r="C91" s="61"/>
      <c r="D91" s="62" t="s">
        <v>65</v>
      </c>
      <c r="E91" s="61"/>
      <c r="F91" s="61"/>
      <c r="G91" s="61"/>
      <c r="H91" s="61"/>
      <c r="I91" s="61"/>
      <c r="J91" s="61"/>
      <c r="K91" s="61"/>
      <c r="L91" s="61"/>
      <c r="M91" s="61"/>
      <c r="N91" s="138"/>
      <c r="O91" s="139"/>
      <c r="P91" s="139"/>
      <c r="Q91" s="139"/>
      <c r="R91" s="63"/>
    </row>
    <row r="92" spans="2:18" s="3" customFormat="1" ht="19.5" customHeight="1">
      <c r="B92" s="60"/>
      <c r="C92" s="61"/>
      <c r="D92" s="62" t="s">
        <v>67</v>
      </c>
      <c r="E92" s="61"/>
      <c r="F92" s="61"/>
      <c r="G92" s="61"/>
      <c r="H92" s="61"/>
      <c r="I92" s="61"/>
      <c r="J92" s="61"/>
      <c r="K92" s="61"/>
      <c r="L92" s="61"/>
      <c r="M92" s="61"/>
      <c r="N92" s="138"/>
      <c r="O92" s="139"/>
      <c r="P92" s="139"/>
      <c r="Q92" s="139"/>
      <c r="R92" s="63"/>
    </row>
    <row r="93" spans="2:18" s="2" customFormat="1" ht="24.75" customHeight="1">
      <c r="B93" s="56"/>
      <c r="C93" s="57"/>
      <c r="D93" s="58" t="s">
        <v>68</v>
      </c>
      <c r="E93" s="57"/>
      <c r="F93" s="57"/>
      <c r="G93" s="57"/>
      <c r="H93" s="57"/>
      <c r="I93" s="57"/>
      <c r="J93" s="57"/>
      <c r="K93" s="57"/>
      <c r="L93" s="57"/>
      <c r="M93" s="57"/>
      <c r="N93" s="136"/>
      <c r="O93" s="137"/>
      <c r="P93" s="137"/>
      <c r="Q93" s="137"/>
      <c r="R93" s="59"/>
    </row>
    <row r="94" spans="2:18" s="3" customFormat="1" ht="19.5" customHeight="1">
      <c r="B94" s="60"/>
      <c r="C94" s="61"/>
      <c r="D94" s="62" t="s">
        <v>275</v>
      </c>
      <c r="E94" s="61"/>
      <c r="F94" s="61"/>
      <c r="G94" s="61"/>
      <c r="H94" s="61"/>
      <c r="I94" s="61"/>
      <c r="J94" s="61"/>
      <c r="K94" s="61"/>
      <c r="L94" s="61"/>
      <c r="M94" s="61"/>
      <c r="N94" s="138"/>
      <c r="O94" s="139"/>
      <c r="P94" s="139"/>
      <c r="Q94" s="139"/>
      <c r="R94" s="63"/>
    </row>
    <row r="95" spans="2:18" s="3" customFormat="1" ht="19.5" customHeight="1">
      <c r="B95" s="60"/>
      <c r="C95" s="61"/>
      <c r="D95" s="62" t="s">
        <v>276</v>
      </c>
      <c r="E95" s="61"/>
      <c r="F95" s="61"/>
      <c r="G95" s="61"/>
      <c r="H95" s="61"/>
      <c r="I95" s="61"/>
      <c r="J95" s="61"/>
      <c r="K95" s="61"/>
      <c r="L95" s="61"/>
      <c r="M95" s="61"/>
      <c r="N95" s="138"/>
      <c r="O95" s="139"/>
      <c r="P95" s="139"/>
      <c r="Q95" s="139"/>
      <c r="R95" s="63"/>
    </row>
    <row r="96" spans="2:18" s="1" customFormat="1" ht="21.75" customHeight="1"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</row>
    <row r="97" spans="2:21" s="1" customFormat="1" ht="29.25" customHeight="1">
      <c r="B97" s="19"/>
      <c r="C97" s="55" t="s">
        <v>72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40">
        <v>0</v>
      </c>
      <c r="O97" s="131"/>
      <c r="P97" s="131"/>
      <c r="Q97" s="131"/>
      <c r="R97" s="21"/>
      <c r="T97" s="64"/>
      <c r="U97" s="65" t="s">
        <v>23</v>
      </c>
    </row>
    <row r="98" spans="2:18" s="1" customFormat="1" ht="18" customHeight="1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1"/>
    </row>
    <row r="99" spans="2:18" s="1" customFormat="1" ht="29.25" customHeight="1">
      <c r="B99" s="19"/>
      <c r="C99" s="47" t="s">
        <v>49</v>
      </c>
      <c r="D99" s="48"/>
      <c r="E99" s="48"/>
      <c r="F99" s="48"/>
      <c r="G99" s="48"/>
      <c r="H99" s="48"/>
      <c r="I99" s="48"/>
      <c r="J99" s="48"/>
      <c r="K99" s="48"/>
      <c r="L99" s="141">
        <f>ROUND(SUM(N88+N97),2)</f>
        <v>0</v>
      </c>
      <c r="M99" s="142"/>
      <c r="N99" s="142"/>
      <c r="O99" s="142"/>
      <c r="P99" s="142"/>
      <c r="Q99" s="142"/>
      <c r="R99" s="21"/>
    </row>
    <row r="100" spans="2:18" s="1" customFormat="1" ht="6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4" spans="2:18" s="1" customFormat="1" ht="6.75" customHeigh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</row>
    <row r="105" spans="2:18" s="1" customFormat="1" ht="36.75" customHeight="1">
      <c r="B105" s="19"/>
      <c r="C105" s="130" t="s">
        <v>373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21"/>
    </row>
    <row r="106" spans="2:18" s="1" customFormat="1" ht="6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2:18" s="1" customFormat="1" ht="30" customHeight="1">
      <c r="B107" s="19"/>
      <c r="C107" s="17" t="s">
        <v>7</v>
      </c>
      <c r="D107" s="20"/>
      <c r="E107" s="20"/>
      <c r="F107" s="132" t="str">
        <f>F6</f>
        <v>Rekonštrukcia objektu Robotnícky dom - III etapa</v>
      </c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20"/>
      <c r="R107" s="21"/>
    </row>
    <row r="108" spans="2:18" s="1" customFormat="1" ht="36.75" customHeight="1">
      <c r="B108" s="19"/>
      <c r="C108" s="40" t="s">
        <v>51</v>
      </c>
      <c r="D108" s="20"/>
      <c r="E108" s="20"/>
      <c r="F108" s="133" t="str">
        <f>F7</f>
        <v>robotnícky dom - Oplotenie a vstupy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20"/>
      <c r="R108" s="21"/>
    </row>
    <row r="109" spans="2:18" s="1" customFormat="1" ht="6.7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1" customFormat="1" ht="18" customHeight="1">
      <c r="B110" s="19"/>
      <c r="C110" s="17" t="s">
        <v>10</v>
      </c>
      <c r="D110" s="20"/>
      <c r="E110" s="20"/>
      <c r="F110" s="15" t="str">
        <f>F9</f>
        <v>Hlohovec</v>
      </c>
      <c r="G110" s="20"/>
      <c r="H110" s="20"/>
      <c r="I110" s="20"/>
      <c r="J110" s="20"/>
      <c r="K110" s="17" t="s">
        <v>12</v>
      </c>
      <c r="L110" s="20"/>
      <c r="M110" s="134">
        <f>IF(O9="","",O9)</f>
        <v>43857</v>
      </c>
      <c r="N110" s="131"/>
      <c r="O110" s="131"/>
      <c r="P110" s="131"/>
      <c r="Q110" s="20"/>
      <c r="R110" s="21"/>
    </row>
    <row r="111" spans="2:18" s="1" customFormat="1" ht="6.7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1" customFormat="1" ht="15">
      <c r="B112" s="19"/>
      <c r="C112" s="17" t="s">
        <v>13</v>
      </c>
      <c r="D112" s="20"/>
      <c r="E112" s="20"/>
      <c r="F112" s="15" t="str">
        <f>E12</f>
        <v>Vlastivedné múzeum Hlohovec</v>
      </c>
      <c r="G112" s="20"/>
      <c r="H112" s="20"/>
      <c r="I112" s="20"/>
      <c r="J112" s="20"/>
      <c r="K112" s="17" t="s">
        <v>19</v>
      </c>
      <c r="L112" s="20"/>
      <c r="M112" s="135" t="str">
        <f>E18</f>
        <v> </v>
      </c>
      <c r="N112" s="131"/>
      <c r="O112" s="131"/>
      <c r="P112" s="131"/>
      <c r="Q112" s="131"/>
      <c r="R112" s="21"/>
    </row>
    <row r="113" spans="2:18" s="1" customFormat="1" ht="14.25" customHeight="1">
      <c r="B113" s="19"/>
      <c r="C113" s="17" t="s">
        <v>17</v>
      </c>
      <c r="D113" s="20"/>
      <c r="E113" s="20"/>
      <c r="F113" s="15" t="str">
        <f>IF(E15="","",E15)</f>
        <v> </v>
      </c>
      <c r="G113" s="20"/>
      <c r="H113" s="20"/>
      <c r="I113" s="20"/>
      <c r="J113" s="20"/>
      <c r="K113" s="17" t="s">
        <v>20</v>
      </c>
      <c r="L113" s="20"/>
      <c r="M113" s="135" t="str">
        <f>E21</f>
        <v>D.Langerová</v>
      </c>
      <c r="N113" s="131"/>
      <c r="O113" s="131"/>
      <c r="P113" s="131"/>
      <c r="Q113" s="131"/>
      <c r="R113" s="21"/>
    </row>
    <row r="114" spans="2:18" s="1" customFormat="1" ht="9.7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27" s="4" customFormat="1" ht="29.25" customHeight="1">
      <c r="B115" s="66"/>
      <c r="C115" s="67" t="s">
        <v>73</v>
      </c>
      <c r="D115" s="68" t="s">
        <v>74</v>
      </c>
      <c r="E115" s="68" t="s">
        <v>39</v>
      </c>
      <c r="F115" s="122" t="s">
        <v>75</v>
      </c>
      <c r="G115" s="123"/>
      <c r="H115" s="123"/>
      <c r="I115" s="123"/>
      <c r="J115" s="68" t="s">
        <v>76</v>
      </c>
      <c r="K115" s="68" t="s">
        <v>77</v>
      </c>
      <c r="L115" s="124" t="s">
        <v>78</v>
      </c>
      <c r="M115" s="123"/>
      <c r="N115" s="122" t="s">
        <v>59</v>
      </c>
      <c r="O115" s="123"/>
      <c r="P115" s="123"/>
      <c r="Q115" s="125"/>
      <c r="R115" s="69"/>
      <c r="T115" s="42" t="s">
        <v>79</v>
      </c>
      <c r="U115" s="43" t="s">
        <v>23</v>
      </c>
      <c r="V115" s="43" t="s">
        <v>80</v>
      </c>
      <c r="W115" s="43" t="s">
        <v>81</v>
      </c>
      <c r="X115" s="43" t="s">
        <v>82</v>
      </c>
      <c r="Y115" s="43" t="s">
        <v>83</v>
      </c>
      <c r="Z115" s="43" t="s">
        <v>84</v>
      </c>
      <c r="AA115" s="44" t="s">
        <v>85</v>
      </c>
    </row>
    <row r="116" spans="2:63" s="1" customFormat="1" ht="29.25" customHeight="1">
      <c r="B116" s="19"/>
      <c r="C116" s="46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26"/>
      <c r="O116" s="127"/>
      <c r="P116" s="127"/>
      <c r="Q116" s="127"/>
      <c r="R116" s="21"/>
      <c r="T116" s="45"/>
      <c r="U116" s="26"/>
      <c r="V116" s="26"/>
      <c r="W116" s="70">
        <f>W117+W129</f>
        <v>0</v>
      </c>
      <c r="X116" s="26"/>
      <c r="Y116" s="70">
        <f>Y117+Y129</f>
        <v>7.6840224</v>
      </c>
      <c r="Z116" s="26"/>
      <c r="AA116" s="71">
        <f>AA117+AA129</f>
        <v>0</v>
      </c>
      <c r="AT116" s="7" t="s">
        <v>40</v>
      </c>
      <c r="AU116" s="7" t="s">
        <v>61</v>
      </c>
      <c r="BK116" s="72">
        <f>BK117+BK129</f>
        <v>0</v>
      </c>
    </row>
    <row r="117" spans="2:63" s="5" customFormat="1" ht="36.75" customHeight="1">
      <c r="B117" s="73"/>
      <c r="C117" s="74"/>
      <c r="D117" s="75" t="s">
        <v>62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128"/>
      <c r="O117" s="129"/>
      <c r="P117" s="129"/>
      <c r="Q117" s="129"/>
      <c r="R117" s="76"/>
      <c r="T117" s="77"/>
      <c r="U117" s="74"/>
      <c r="V117" s="74"/>
      <c r="W117" s="78">
        <f>W118+W124+W127</f>
        <v>0</v>
      </c>
      <c r="X117" s="74"/>
      <c r="Y117" s="78">
        <f>Y118+Y124+Y127</f>
        <v>7.2806799</v>
      </c>
      <c r="Z117" s="74"/>
      <c r="AA117" s="79">
        <f>AA118+AA124+AA127</f>
        <v>0</v>
      </c>
      <c r="AR117" s="80" t="s">
        <v>42</v>
      </c>
      <c r="AT117" s="81" t="s">
        <v>40</v>
      </c>
      <c r="AU117" s="81" t="s">
        <v>41</v>
      </c>
      <c r="AY117" s="80" t="s">
        <v>86</v>
      </c>
      <c r="BK117" s="82">
        <f>BK118+BK124+BK127</f>
        <v>0</v>
      </c>
    </row>
    <row r="118" spans="2:63" s="5" customFormat="1" ht="19.5" customHeight="1">
      <c r="B118" s="73"/>
      <c r="C118" s="74"/>
      <c r="D118" s="83" t="s">
        <v>63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120"/>
      <c r="O118" s="121"/>
      <c r="P118" s="121"/>
      <c r="Q118" s="121"/>
      <c r="R118" s="76"/>
      <c r="T118" s="77"/>
      <c r="U118" s="74"/>
      <c r="V118" s="74"/>
      <c r="W118" s="78">
        <f>SUM(W119:W123)</f>
        <v>0</v>
      </c>
      <c r="X118" s="74"/>
      <c r="Y118" s="78">
        <f>SUM(Y119:Y123)</f>
        <v>0</v>
      </c>
      <c r="Z118" s="74"/>
      <c r="AA118" s="79">
        <f>SUM(AA119:AA123)</f>
        <v>0</v>
      </c>
      <c r="AR118" s="80" t="s">
        <v>42</v>
      </c>
      <c r="AT118" s="81" t="s">
        <v>40</v>
      </c>
      <c r="AU118" s="81" t="s">
        <v>42</v>
      </c>
      <c r="AY118" s="80" t="s">
        <v>86</v>
      </c>
      <c r="BK118" s="82">
        <f>SUM(BK119:BK123)</f>
        <v>0</v>
      </c>
    </row>
    <row r="119" spans="2:65" s="1" customFormat="1" ht="22.5" customHeight="1">
      <c r="B119" s="84"/>
      <c r="C119" s="85" t="s">
        <v>42</v>
      </c>
      <c r="D119" s="85" t="s">
        <v>87</v>
      </c>
      <c r="E119" s="86" t="s">
        <v>277</v>
      </c>
      <c r="F119" s="115" t="s">
        <v>278</v>
      </c>
      <c r="G119" s="116"/>
      <c r="H119" s="116"/>
      <c r="I119" s="116"/>
      <c r="J119" s="87" t="s">
        <v>96</v>
      </c>
      <c r="K119" s="88">
        <v>4.9</v>
      </c>
      <c r="L119" s="117"/>
      <c r="M119" s="116"/>
      <c r="N119" s="117"/>
      <c r="O119" s="116"/>
      <c r="P119" s="116"/>
      <c r="Q119" s="116"/>
      <c r="R119" s="89"/>
      <c r="T119" s="90" t="s">
        <v>1</v>
      </c>
      <c r="U119" s="24" t="s">
        <v>26</v>
      </c>
      <c r="V119" s="91">
        <v>0</v>
      </c>
      <c r="W119" s="91">
        <f>V119*K119</f>
        <v>0</v>
      </c>
      <c r="X119" s="91">
        <v>0</v>
      </c>
      <c r="Y119" s="91">
        <f>X119*K119</f>
        <v>0</v>
      </c>
      <c r="Z119" s="91">
        <v>0</v>
      </c>
      <c r="AA119" s="92">
        <f>Z119*K119</f>
        <v>0</v>
      </c>
      <c r="AR119" s="7" t="s">
        <v>91</v>
      </c>
      <c r="AT119" s="7" t="s">
        <v>87</v>
      </c>
      <c r="AU119" s="7" t="s">
        <v>92</v>
      </c>
      <c r="AY119" s="7" t="s">
        <v>86</v>
      </c>
      <c r="BE119" s="93">
        <f>IF(U119="základná",N119,0)</f>
        <v>0</v>
      </c>
      <c r="BF119" s="93">
        <f>IF(U119="znížená",N119,0)</f>
        <v>0</v>
      </c>
      <c r="BG119" s="93">
        <f>IF(U119="zákl. prenesená",N119,0)</f>
        <v>0</v>
      </c>
      <c r="BH119" s="93">
        <f>IF(U119="zníž. prenesená",N119,0)</f>
        <v>0</v>
      </c>
      <c r="BI119" s="93">
        <f>IF(U119="nulová",N119,0)</f>
        <v>0</v>
      </c>
      <c r="BJ119" s="7" t="s">
        <v>92</v>
      </c>
      <c r="BK119" s="94">
        <f>ROUND(L119*K119,3)</f>
        <v>0</v>
      </c>
      <c r="BL119" s="7" t="s">
        <v>91</v>
      </c>
      <c r="BM119" s="7" t="s">
        <v>279</v>
      </c>
    </row>
    <row r="120" spans="2:65" s="1" customFormat="1" ht="44.25" customHeight="1">
      <c r="B120" s="84"/>
      <c r="C120" s="85" t="s">
        <v>92</v>
      </c>
      <c r="D120" s="85" t="s">
        <v>87</v>
      </c>
      <c r="E120" s="86" t="s">
        <v>280</v>
      </c>
      <c r="F120" s="115" t="s">
        <v>281</v>
      </c>
      <c r="G120" s="116"/>
      <c r="H120" s="116"/>
      <c r="I120" s="116"/>
      <c r="J120" s="87" t="s">
        <v>96</v>
      </c>
      <c r="K120" s="88">
        <v>2.34</v>
      </c>
      <c r="L120" s="117"/>
      <c r="M120" s="116"/>
      <c r="N120" s="117"/>
      <c r="O120" s="116"/>
      <c r="P120" s="116"/>
      <c r="Q120" s="116"/>
      <c r="R120" s="89"/>
      <c r="T120" s="90" t="s">
        <v>1</v>
      </c>
      <c r="U120" s="24" t="s">
        <v>26</v>
      </c>
      <c r="V120" s="91">
        <v>0</v>
      </c>
      <c r="W120" s="91">
        <f>V120*K120</f>
        <v>0</v>
      </c>
      <c r="X120" s="91">
        <v>0</v>
      </c>
      <c r="Y120" s="91">
        <f>X120*K120</f>
        <v>0</v>
      </c>
      <c r="Z120" s="91">
        <v>0</v>
      </c>
      <c r="AA120" s="92">
        <f>Z120*K120</f>
        <v>0</v>
      </c>
      <c r="AR120" s="7" t="s">
        <v>91</v>
      </c>
      <c r="AT120" s="7" t="s">
        <v>87</v>
      </c>
      <c r="AU120" s="7" t="s">
        <v>92</v>
      </c>
      <c r="AY120" s="7" t="s">
        <v>86</v>
      </c>
      <c r="BE120" s="93">
        <f>IF(U120="základná",N120,0)</f>
        <v>0</v>
      </c>
      <c r="BF120" s="93">
        <f>IF(U120="znížená",N120,0)</f>
        <v>0</v>
      </c>
      <c r="BG120" s="93">
        <f>IF(U120="zákl. prenesená",N120,0)</f>
        <v>0</v>
      </c>
      <c r="BH120" s="93">
        <f>IF(U120="zníž. prenesená",N120,0)</f>
        <v>0</v>
      </c>
      <c r="BI120" s="93">
        <f>IF(U120="nulová",N120,0)</f>
        <v>0</v>
      </c>
      <c r="BJ120" s="7" t="s">
        <v>92</v>
      </c>
      <c r="BK120" s="94">
        <f>ROUND(L120*K120,3)</f>
        <v>0</v>
      </c>
      <c r="BL120" s="7" t="s">
        <v>91</v>
      </c>
      <c r="BM120" s="7" t="s">
        <v>282</v>
      </c>
    </row>
    <row r="121" spans="2:65" s="1" customFormat="1" ht="31.5" customHeight="1">
      <c r="B121" s="84"/>
      <c r="C121" s="85" t="s">
        <v>98</v>
      </c>
      <c r="D121" s="85" t="s">
        <v>87</v>
      </c>
      <c r="E121" s="86" t="s">
        <v>283</v>
      </c>
      <c r="F121" s="115" t="s">
        <v>284</v>
      </c>
      <c r="G121" s="116"/>
      <c r="H121" s="116"/>
      <c r="I121" s="116"/>
      <c r="J121" s="87" t="s">
        <v>96</v>
      </c>
      <c r="K121" s="88">
        <v>4.9</v>
      </c>
      <c r="L121" s="117"/>
      <c r="M121" s="116"/>
      <c r="N121" s="117"/>
      <c r="O121" s="116"/>
      <c r="P121" s="116"/>
      <c r="Q121" s="116"/>
      <c r="R121" s="89"/>
      <c r="T121" s="90" t="s">
        <v>1</v>
      </c>
      <c r="U121" s="24" t="s">
        <v>26</v>
      </c>
      <c r="V121" s="91">
        <v>0</v>
      </c>
      <c r="W121" s="91">
        <f>V121*K121</f>
        <v>0</v>
      </c>
      <c r="X121" s="91">
        <v>0</v>
      </c>
      <c r="Y121" s="91">
        <f>X121*K121</f>
        <v>0</v>
      </c>
      <c r="Z121" s="91">
        <v>0</v>
      </c>
      <c r="AA121" s="92">
        <f>Z121*K121</f>
        <v>0</v>
      </c>
      <c r="AR121" s="7" t="s">
        <v>91</v>
      </c>
      <c r="AT121" s="7" t="s">
        <v>87</v>
      </c>
      <c r="AU121" s="7" t="s">
        <v>92</v>
      </c>
      <c r="AY121" s="7" t="s">
        <v>86</v>
      </c>
      <c r="BE121" s="93">
        <f>IF(U121="základná",N121,0)</f>
        <v>0</v>
      </c>
      <c r="BF121" s="93">
        <f>IF(U121="znížená",N121,0)</f>
        <v>0</v>
      </c>
      <c r="BG121" s="93">
        <f>IF(U121="zákl. prenesená",N121,0)</f>
        <v>0</v>
      </c>
      <c r="BH121" s="93">
        <f>IF(U121="zníž. prenesená",N121,0)</f>
        <v>0</v>
      </c>
      <c r="BI121" s="93">
        <f>IF(U121="nulová",N121,0)</f>
        <v>0</v>
      </c>
      <c r="BJ121" s="7" t="s">
        <v>92</v>
      </c>
      <c r="BK121" s="94">
        <f>ROUND(L121*K121,3)</f>
        <v>0</v>
      </c>
      <c r="BL121" s="7" t="s">
        <v>91</v>
      </c>
      <c r="BM121" s="7" t="s">
        <v>285</v>
      </c>
    </row>
    <row r="122" spans="2:65" s="1" customFormat="1" ht="31.5" customHeight="1">
      <c r="B122" s="84"/>
      <c r="C122" s="85" t="s">
        <v>91</v>
      </c>
      <c r="D122" s="85" t="s">
        <v>87</v>
      </c>
      <c r="E122" s="86" t="s">
        <v>110</v>
      </c>
      <c r="F122" s="115" t="s">
        <v>111</v>
      </c>
      <c r="G122" s="116"/>
      <c r="H122" s="116"/>
      <c r="I122" s="116"/>
      <c r="J122" s="87" t="s">
        <v>96</v>
      </c>
      <c r="K122" s="88">
        <v>4.9</v>
      </c>
      <c r="L122" s="117"/>
      <c r="M122" s="116"/>
      <c r="N122" s="117"/>
      <c r="O122" s="116"/>
      <c r="P122" s="116"/>
      <c r="Q122" s="116"/>
      <c r="R122" s="89"/>
      <c r="T122" s="90" t="s">
        <v>1</v>
      </c>
      <c r="U122" s="24" t="s">
        <v>26</v>
      </c>
      <c r="V122" s="91">
        <v>0</v>
      </c>
      <c r="W122" s="91">
        <f>V122*K122</f>
        <v>0</v>
      </c>
      <c r="X122" s="91">
        <v>0</v>
      </c>
      <c r="Y122" s="91">
        <f>X122*K122</f>
        <v>0</v>
      </c>
      <c r="Z122" s="91">
        <v>0</v>
      </c>
      <c r="AA122" s="92">
        <f>Z122*K122</f>
        <v>0</v>
      </c>
      <c r="AR122" s="7" t="s">
        <v>91</v>
      </c>
      <c r="AT122" s="7" t="s">
        <v>87</v>
      </c>
      <c r="AU122" s="7" t="s">
        <v>92</v>
      </c>
      <c r="AY122" s="7" t="s">
        <v>86</v>
      </c>
      <c r="BE122" s="93">
        <f>IF(U122="základná",N122,0)</f>
        <v>0</v>
      </c>
      <c r="BF122" s="93">
        <f>IF(U122="znížená",N122,0)</f>
        <v>0</v>
      </c>
      <c r="BG122" s="93">
        <f>IF(U122="zákl. prenesená",N122,0)</f>
        <v>0</v>
      </c>
      <c r="BH122" s="93">
        <f>IF(U122="zníž. prenesená",N122,0)</f>
        <v>0</v>
      </c>
      <c r="BI122" s="93">
        <f>IF(U122="nulová",N122,0)</f>
        <v>0</v>
      </c>
      <c r="BJ122" s="7" t="s">
        <v>92</v>
      </c>
      <c r="BK122" s="94">
        <f>ROUND(L122*K122,3)</f>
        <v>0</v>
      </c>
      <c r="BL122" s="7" t="s">
        <v>91</v>
      </c>
      <c r="BM122" s="7" t="s">
        <v>286</v>
      </c>
    </row>
    <row r="123" spans="2:65" s="1" customFormat="1" ht="31.5" customHeight="1">
      <c r="B123" s="84"/>
      <c r="C123" s="85" t="s">
        <v>105</v>
      </c>
      <c r="D123" s="85" t="s">
        <v>87</v>
      </c>
      <c r="E123" s="86" t="s">
        <v>132</v>
      </c>
      <c r="F123" s="115" t="s">
        <v>133</v>
      </c>
      <c r="G123" s="116"/>
      <c r="H123" s="116"/>
      <c r="I123" s="116"/>
      <c r="J123" s="87" t="s">
        <v>90</v>
      </c>
      <c r="K123" s="88">
        <v>12.34</v>
      </c>
      <c r="L123" s="117"/>
      <c r="M123" s="116"/>
      <c r="N123" s="117"/>
      <c r="O123" s="116"/>
      <c r="P123" s="116"/>
      <c r="Q123" s="116"/>
      <c r="R123" s="89"/>
      <c r="T123" s="90" t="s">
        <v>1</v>
      </c>
      <c r="U123" s="24" t="s">
        <v>26</v>
      </c>
      <c r="V123" s="91">
        <v>0</v>
      </c>
      <c r="W123" s="91">
        <f>V123*K123</f>
        <v>0</v>
      </c>
      <c r="X123" s="91">
        <v>0</v>
      </c>
      <c r="Y123" s="91">
        <f>X123*K123</f>
        <v>0</v>
      </c>
      <c r="Z123" s="91">
        <v>0</v>
      </c>
      <c r="AA123" s="92">
        <f>Z123*K123</f>
        <v>0</v>
      </c>
      <c r="AR123" s="7" t="s">
        <v>91</v>
      </c>
      <c r="AT123" s="7" t="s">
        <v>87</v>
      </c>
      <c r="AU123" s="7" t="s">
        <v>92</v>
      </c>
      <c r="AY123" s="7" t="s">
        <v>86</v>
      </c>
      <c r="BE123" s="93">
        <f>IF(U123="základná",N123,0)</f>
        <v>0</v>
      </c>
      <c r="BF123" s="93">
        <f>IF(U123="znížená",N123,0)</f>
        <v>0</v>
      </c>
      <c r="BG123" s="93">
        <f>IF(U123="zákl. prenesená",N123,0)</f>
        <v>0</v>
      </c>
      <c r="BH123" s="93">
        <f>IF(U123="zníž. prenesená",N123,0)</f>
        <v>0</v>
      </c>
      <c r="BI123" s="93">
        <f>IF(U123="nulová",N123,0)</f>
        <v>0</v>
      </c>
      <c r="BJ123" s="7" t="s">
        <v>92</v>
      </c>
      <c r="BK123" s="94">
        <f>ROUND(L123*K123,3)</f>
        <v>0</v>
      </c>
      <c r="BL123" s="7" t="s">
        <v>91</v>
      </c>
      <c r="BM123" s="7" t="s">
        <v>287</v>
      </c>
    </row>
    <row r="124" spans="2:63" s="5" customFormat="1" ht="29.25" customHeight="1">
      <c r="B124" s="73"/>
      <c r="C124" s="74"/>
      <c r="D124" s="83" t="s">
        <v>65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113"/>
      <c r="O124" s="114"/>
      <c r="P124" s="114"/>
      <c r="Q124" s="114"/>
      <c r="R124" s="76"/>
      <c r="T124" s="77"/>
      <c r="U124" s="74"/>
      <c r="V124" s="74"/>
      <c r="W124" s="78">
        <f>SUM(W125:W126)</f>
        <v>0</v>
      </c>
      <c r="X124" s="74"/>
      <c r="Y124" s="78">
        <f>SUM(Y125:Y126)</f>
        <v>7.2806799</v>
      </c>
      <c r="Z124" s="74"/>
      <c r="AA124" s="79">
        <f>SUM(AA125:AA126)</f>
        <v>0</v>
      </c>
      <c r="AR124" s="80" t="s">
        <v>42</v>
      </c>
      <c r="AT124" s="81" t="s">
        <v>40</v>
      </c>
      <c r="AU124" s="81" t="s">
        <v>42</v>
      </c>
      <c r="AY124" s="80" t="s">
        <v>86</v>
      </c>
      <c r="BK124" s="82">
        <f>SUM(BK125:BK126)</f>
        <v>0</v>
      </c>
    </row>
    <row r="125" spans="2:65" s="1" customFormat="1" ht="31.5" customHeight="1">
      <c r="B125" s="84"/>
      <c r="C125" s="85" t="s">
        <v>109</v>
      </c>
      <c r="D125" s="85" t="s">
        <v>87</v>
      </c>
      <c r="E125" s="86" t="s">
        <v>288</v>
      </c>
      <c r="F125" s="115" t="s">
        <v>289</v>
      </c>
      <c r="G125" s="116"/>
      <c r="H125" s="116"/>
      <c r="I125" s="116"/>
      <c r="J125" s="87" t="s">
        <v>90</v>
      </c>
      <c r="K125" s="88">
        <v>15.34</v>
      </c>
      <c r="L125" s="117"/>
      <c r="M125" s="116"/>
      <c r="N125" s="117"/>
      <c r="O125" s="116"/>
      <c r="P125" s="116"/>
      <c r="Q125" s="116"/>
      <c r="R125" s="89"/>
      <c r="T125" s="90" t="s">
        <v>1</v>
      </c>
      <c r="U125" s="24" t="s">
        <v>26</v>
      </c>
      <c r="V125" s="91">
        <v>0</v>
      </c>
      <c r="W125" s="91">
        <f>V125*K125</f>
        <v>0</v>
      </c>
      <c r="X125" s="91">
        <v>0.4488</v>
      </c>
      <c r="Y125" s="91">
        <f>X125*K125</f>
        <v>6.884592</v>
      </c>
      <c r="Z125" s="91">
        <v>0</v>
      </c>
      <c r="AA125" s="92">
        <f>Z125*K125</f>
        <v>0</v>
      </c>
      <c r="AR125" s="7" t="s">
        <v>91</v>
      </c>
      <c r="AT125" s="7" t="s">
        <v>87</v>
      </c>
      <c r="AU125" s="7" t="s">
        <v>92</v>
      </c>
      <c r="AY125" s="7" t="s">
        <v>86</v>
      </c>
      <c r="BE125" s="93">
        <f>IF(U125="základná",N125,0)</f>
        <v>0</v>
      </c>
      <c r="BF125" s="93">
        <f>IF(U125="znížená",N125,0)</f>
        <v>0</v>
      </c>
      <c r="BG125" s="93">
        <f>IF(U125="zákl. prenesená",N125,0)</f>
        <v>0</v>
      </c>
      <c r="BH125" s="93">
        <f>IF(U125="zníž. prenesená",N125,0)</f>
        <v>0</v>
      </c>
      <c r="BI125" s="93">
        <f>IF(U125="nulová",N125,0)</f>
        <v>0</v>
      </c>
      <c r="BJ125" s="7" t="s">
        <v>92</v>
      </c>
      <c r="BK125" s="94">
        <f>ROUND(L125*K125,3)</f>
        <v>0</v>
      </c>
      <c r="BL125" s="7" t="s">
        <v>91</v>
      </c>
      <c r="BM125" s="7" t="s">
        <v>290</v>
      </c>
    </row>
    <row r="126" spans="2:65" s="1" customFormat="1" ht="22.5" customHeight="1">
      <c r="B126" s="84"/>
      <c r="C126" s="85" t="s">
        <v>113</v>
      </c>
      <c r="D126" s="85" t="s">
        <v>87</v>
      </c>
      <c r="E126" s="86" t="s">
        <v>291</v>
      </c>
      <c r="F126" s="115" t="s">
        <v>292</v>
      </c>
      <c r="G126" s="116"/>
      <c r="H126" s="116"/>
      <c r="I126" s="116"/>
      <c r="J126" s="87" t="s">
        <v>120</v>
      </c>
      <c r="K126" s="88">
        <v>0.39</v>
      </c>
      <c r="L126" s="117"/>
      <c r="M126" s="116"/>
      <c r="N126" s="117"/>
      <c r="O126" s="116"/>
      <c r="P126" s="116"/>
      <c r="Q126" s="116"/>
      <c r="R126" s="89"/>
      <c r="T126" s="90" t="s">
        <v>1</v>
      </c>
      <c r="U126" s="24" t="s">
        <v>26</v>
      </c>
      <c r="V126" s="91">
        <v>0</v>
      </c>
      <c r="W126" s="91">
        <f>V126*K126</f>
        <v>0</v>
      </c>
      <c r="X126" s="91">
        <v>1.01561</v>
      </c>
      <c r="Y126" s="91">
        <f>X126*K126</f>
        <v>0.3960879</v>
      </c>
      <c r="Z126" s="91">
        <v>0</v>
      </c>
      <c r="AA126" s="92">
        <f>Z126*K126</f>
        <v>0</v>
      </c>
      <c r="AR126" s="7" t="s">
        <v>91</v>
      </c>
      <c r="AT126" s="7" t="s">
        <v>87</v>
      </c>
      <c r="AU126" s="7" t="s">
        <v>92</v>
      </c>
      <c r="AY126" s="7" t="s">
        <v>86</v>
      </c>
      <c r="BE126" s="93">
        <f>IF(U126="základná",N126,0)</f>
        <v>0</v>
      </c>
      <c r="BF126" s="93">
        <f>IF(U126="znížená",N126,0)</f>
        <v>0</v>
      </c>
      <c r="BG126" s="93">
        <f>IF(U126="zákl. prenesená",N126,0)</f>
        <v>0</v>
      </c>
      <c r="BH126" s="93">
        <f>IF(U126="zníž. prenesená",N126,0)</f>
        <v>0</v>
      </c>
      <c r="BI126" s="93">
        <f>IF(U126="nulová",N126,0)</f>
        <v>0</v>
      </c>
      <c r="BJ126" s="7" t="s">
        <v>92</v>
      </c>
      <c r="BK126" s="94">
        <f>ROUND(L126*K126,3)</f>
        <v>0</v>
      </c>
      <c r="BL126" s="7" t="s">
        <v>91</v>
      </c>
      <c r="BM126" s="7" t="s">
        <v>293</v>
      </c>
    </row>
    <row r="127" spans="2:63" s="5" customFormat="1" ht="29.25" customHeight="1">
      <c r="B127" s="73"/>
      <c r="C127" s="74"/>
      <c r="D127" s="83" t="s">
        <v>67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113"/>
      <c r="O127" s="114"/>
      <c r="P127" s="114"/>
      <c r="Q127" s="114"/>
      <c r="R127" s="76"/>
      <c r="T127" s="77"/>
      <c r="U127" s="74"/>
      <c r="V127" s="74"/>
      <c r="W127" s="78">
        <f>W128</f>
        <v>0</v>
      </c>
      <c r="X127" s="74"/>
      <c r="Y127" s="78">
        <f>Y128</f>
        <v>0</v>
      </c>
      <c r="Z127" s="74"/>
      <c r="AA127" s="79">
        <f>AA128</f>
        <v>0</v>
      </c>
      <c r="AR127" s="80" t="s">
        <v>42</v>
      </c>
      <c r="AT127" s="81" t="s">
        <v>40</v>
      </c>
      <c r="AU127" s="81" t="s">
        <v>42</v>
      </c>
      <c r="AY127" s="80" t="s">
        <v>86</v>
      </c>
      <c r="BK127" s="82">
        <f>BK128</f>
        <v>0</v>
      </c>
    </row>
    <row r="128" spans="2:65" s="1" customFormat="1" ht="44.25" customHeight="1">
      <c r="B128" s="84"/>
      <c r="C128" s="85" t="s">
        <v>117</v>
      </c>
      <c r="D128" s="85" t="s">
        <v>87</v>
      </c>
      <c r="E128" s="86" t="s">
        <v>294</v>
      </c>
      <c r="F128" s="115" t="s">
        <v>295</v>
      </c>
      <c r="G128" s="116"/>
      <c r="H128" s="116"/>
      <c r="I128" s="116"/>
      <c r="J128" s="87" t="s">
        <v>120</v>
      </c>
      <c r="K128" s="88">
        <v>8.24</v>
      </c>
      <c r="L128" s="117"/>
      <c r="M128" s="116"/>
      <c r="N128" s="117"/>
      <c r="O128" s="116"/>
      <c r="P128" s="116"/>
      <c r="Q128" s="116"/>
      <c r="R128" s="89"/>
      <c r="T128" s="90" t="s">
        <v>1</v>
      </c>
      <c r="U128" s="24" t="s">
        <v>26</v>
      </c>
      <c r="V128" s="91">
        <v>0</v>
      </c>
      <c r="W128" s="91">
        <f>V128*K128</f>
        <v>0</v>
      </c>
      <c r="X128" s="91">
        <v>0</v>
      </c>
      <c r="Y128" s="91">
        <f>X128*K128</f>
        <v>0</v>
      </c>
      <c r="Z128" s="91">
        <v>0</v>
      </c>
      <c r="AA128" s="92">
        <f>Z128*K128</f>
        <v>0</v>
      </c>
      <c r="AR128" s="7" t="s">
        <v>91</v>
      </c>
      <c r="AT128" s="7" t="s">
        <v>87</v>
      </c>
      <c r="AU128" s="7" t="s">
        <v>92</v>
      </c>
      <c r="AY128" s="7" t="s">
        <v>86</v>
      </c>
      <c r="BE128" s="93">
        <f>IF(U128="základná",N128,0)</f>
        <v>0</v>
      </c>
      <c r="BF128" s="93">
        <f>IF(U128="znížená",N128,0)</f>
        <v>0</v>
      </c>
      <c r="BG128" s="93">
        <f>IF(U128="zákl. prenesená",N128,0)</f>
        <v>0</v>
      </c>
      <c r="BH128" s="93">
        <f>IF(U128="zníž. prenesená",N128,0)</f>
        <v>0</v>
      </c>
      <c r="BI128" s="93">
        <f>IF(U128="nulová",N128,0)</f>
        <v>0</v>
      </c>
      <c r="BJ128" s="7" t="s">
        <v>92</v>
      </c>
      <c r="BK128" s="94">
        <f>ROUND(L128*K128,3)</f>
        <v>0</v>
      </c>
      <c r="BL128" s="7" t="s">
        <v>91</v>
      </c>
      <c r="BM128" s="7" t="s">
        <v>296</v>
      </c>
    </row>
    <row r="129" spans="2:63" s="5" customFormat="1" ht="36.75" customHeight="1">
      <c r="B129" s="73"/>
      <c r="C129" s="74"/>
      <c r="D129" s="75" t="s">
        <v>68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118"/>
      <c r="O129" s="119"/>
      <c r="P129" s="119"/>
      <c r="Q129" s="119"/>
      <c r="R129" s="76"/>
      <c r="T129" s="77"/>
      <c r="U129" s="74"/>
      <c r="V129" s="74"/>
      <c r="W129" s="78">
        <f>W130+W137</f>
        <v>0</v>
      </c>
      <c r="X129" s="74"/>
      <c r="Y129" s="78">
        <f>Y130+Y137</f>
        <v>0.4033425</v>
      </c>
      <c r="Z129" s="74"/>
      <c r="AA129" s="79">
        <f>AA130+AA137</f>
        <v>0</v>
      </c>
      <c r="AR129" s="80" t="s">
        <v>92</v>
      </c>
      <c r="AT129" s="81" t="s">
        <v>40</v>
      </c>
      <c r="AU129" s="81" t="s">
        <v>41</v>
      </c>
      <c r="AY129" s="80" t="s">
        <v>86</v>
      </c>
      <c r="BK129" s="82">
        <f>BK130+BK137</f>
        <v>0</v>
      </c>
    </row>
    <row r="130" spans="2:63" s="5" customFormat="1" ht="19.5" customHeight="1">
      <c r="B130" s="73"/>
      <c r="C130" s="74"/>
      <c r="D130" s="83" t="s">
        <v>275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120"/>
      <c r="O130" s="121"/>
      <c r="P130" s="121"/>
      <c r="Q130" s="121"/>
      <c r="R130" s="76"/>
      <c r="T130" s="77"/>
      <c r="U130" s="74"/>
      <c r="V130" s="74"/>
      <c r="W130" s="78">
        <f>SUM(W131:W136)</f>
        <v>0</v>
      </c>
      <c r="X130" s="74"/>
      <c r="Y130" s="78">
        <f>SUM(Y131:Y136)</f>
        <v>0.3942</v>
      </c>
      <c r="Z130" s="74"/>
      <c r="AA130" s="79">
        <f>SUM(AA131:AA136)</f>
        <v>0</v>
      </c>
      <c r="AR130" s="80" t="s">
        <v>92</v>
      </c>
      <c r="AT130" s="81" t="s">
        <v>40</v>
      </c>
      <c r="AU130" s="81" t="s">
        <v>42</v>
      </c>
      <c r="AY130" s="80" t="s">
        <v>86</v>
      </c>
      <c r="BK130" s="82">
        <f>SUM(BK131:BK136)</f>
        <v>0</v>
      </c>
    </row>
    <row r="131" spans="2:65" s="1" customFormat="1" ht="31.5" customHeight="1">
      <c r="B131" s="84"/>
      <c r="C131" s="85" t="s">
        <v>122</v>
      </c>
      <c r="D131" s="85" t="s">
        <v>87</v>
      </c>
      <c r="E131" s="86" t="s">
        <v>297</v>
      </c>
      <c r="F131" s="115" t="s">
        <v>298</v>
      </c>
      <c r="G131" s="116"/>
      <c r="H131" s="116"/>
      <c r="I131" s="116"/>
      <c r="J131" s="87" t="s">
        <v>299</v>
      </c>
      <c r="K131" s="88">
        <v>1</v>
      </c>
      <c r="L131" s="117"/>
      <c r="M131" s="116"/>
      <c r="N131" s="117"/>
      <c r="O131" s="116"/>
      <c r="P131" s="116"/>
      <c r="Q131" s="116"/>
      <c r="R131" s="89"/>
      <c r="T131" s="90" t="s">
        <v>1</v>
      </c>
      <c r="U131" s="24" t="s">
        <v>26</v>
      </c>
      <c r="V131" s="91">
        <v>0</v>
      </c>
      <c r="W131" s="91">
        <f aca="true" t="shared" si="0" ref="W131:W136">V131*K131</f>
        <v>0</v>
      </c>
      <c r="X131" s="91">
        <v>0</v>
      </c>
      <c r="Y131" s="91">
        <f aca="true" t="shared" si="1" ref="Y131:Y136">X131*K131</f>
        <v>0</v>
      </c>
      <c r="Z131" s="91">
        <v>0</v>
      </c>
      <c r="AA131" s="92">
        <f aca="true" t="shared" si="2" ref="AA131:AA136">Z131*K131</f>
        <v>0</v>
      </c>
      <c r="AR131" s="7" t="s">
        <v>151</v>
      </c>
      <c r="AT131" s="7" t="s">
        <v>87</v>
      </c>
      <c r="AU131" s="7" t="s">
        <v>92</v>
      </c>
      <c r="AY131" s="7" t="s">
        <v>86</v>
      </c>
      <c r="BE131" s="93">
        <f aca="true" t="shared" si="3" ref="BE131:BE136">IF(U131="základná",N131,0)</f>
        <v>0</v>
      </c>
      <c r="BF131" s="93">
        <f aca="true" t="shared" si="4" ref="BF131:BF136">IF(U131="znížená",N131,0)</f>
        <v>0</v>
      </c>
      <c r="BG131" s="93">
        <f aca="true" t="shared" si="5" ref="BG131:BG136">IF(U131="zákl. prenesená",N131,0)</f>
        <v>0</v>
      </c>
      <c r="BH131" s="93">
        <f aca="true" t="shared" si="6" ref="BH131:BH136">IF(U131="zníž. prenesená",N131,0)</f>
        <v>0</v>
      </c>
      <c r="BI131" s="93">
        <f aca="true" t="shared" si="7" ref="BI131:BI136">IF(U131="nulová",N131,0)</f>
        <v>0</v>
      </c>
      <c r="BJ131" s="7" t="s">
        <v>92</v>
      </c>
      <c r="BK131" s="94">
        <f aca="true" t="shared" si="8" ref="BK131:BK136">ROUND(L131*K131,3)</f>
        <v>0</v>
      </c>
      <c r="BL131" s="7" t="s">
        <v>151</v>
      </c>
      <c r="BM131" s="7" t="s">
        <v>300</v>
      </c>
    </row>
    <row r="132" spans="2:65" s="1" customFormat="1" ht="31.5" customHeight="1">
      <c r="B132" s="84"/>
      <c r="C132" s="95" t="s">
        <v>126</v>
      </c>
      <c r="D132" s="95" t="s">
        <v>127</v>
      </c>
      <c r="E132" s="96" t="s">
        <v>301</v>
      </c>
      <c r="F132" s="107" t="s">
        <v>302</v>
      </c>
      <c r="G132" s="108"/>
      <c r="H132" s="108"/>
      <c r="I132" s="108"/>
      <c r="J132" s="97" t="s">
        <v>299</v>
      </c>
      <c r="K132" s="98">
        <v>1</v>
      </c>
      <c r="L132" s="109"/>
      <c r="M132" s="108"/>
      <c r="N132" s="109"/>
      <c r="O132" s="116"/>
      <c r="P132" s="116"/>
      <c r="Q132" s="116"/>
      <c r="R132" s="89"/>
      <c r="T132" s="90" t="s">
        <v>1</v>
      </c>
      <c r="U132" s="24" t="s">
        <v>26</v>
      </c>
      <c r="V132" s="91">
        <v>0</v>
      </c>
      <c r="W132" s="91">
        <f t="shared" si="0"/>
        <v>0</v>
      </c>
      <c r="X132" s="91">
        <v>0.135</v>
      </c>
      <c r="Y132" s="91">
        <f t="shared" si="1"/>
        <v>0.135</v>
      </c>
      <c r="Z132" s="91">
        <v>0</v>
      </c>
      <c r="AA132" s="92">
        <f t="shared" si="2"/>
        <v>0</v>
      </c>
      <c r="AR132" s="7" t="s">
        <v>193</v>
      </c>
      <c r="AT132" s="7" t="s">
        <v>127</v>
      </c>
      <c r="AU132" s="7" t="s">
        <v>92</v>
      </c>
      <c r="AY132" s="7" t="s">
        <v>86</v>
      </c>
      <c r="BE132" s="93">
        <f t="shared" si="3"/>
        <v>0</v>
      </c>
      <c r="BF132" s="93">
        <f t="shared" si="4"/>
        <v>0</v>
      </c>
      <c r="BG132" s="93">
        <f t="shared" si="5"/>
        <v>0</v>
      </c>
      <c r="BH132" s="93">
        <f t="shared" si="6"/>
        <v>0</v>
      </c>
      <c r="BI132" s="93">
        <f t="shared" si="7"/>
        <v>0</v>
      </c>
      <c r="BJ132" s="7" t="s">
        <v>92</v>
      </c>
      <c r="BK132" s="94">
        <f t="shared" si="8"/>
        <v>0</v>
      </c>
      <c r="BL132" s="7" t="s">
        <v>151</v>
      </c>
      <c r="BM132" s="7" t="s">
        <v>303</v>
      </c>
    </row>
    <row r="133" spans="2:65" s="1" customFormat="1" ht="31.5" customHeight="1">
      <c r="B133" s="84"/>
      <c r="C133" s="85" t="s">
        <v>131</v>
      </c>
      <c r="D133" s="85" t="s">
        <v>87</v>
      </c>
      <c r="E133" s="86" t="s">
        <v>304</v>
      </c>
      <c r="F133" s="115" t="s">
        <v>305</v>
      </c>
      <c r="G133" s="116"/>
      <c r="H133" s="116"/>
      <c r="I133" s="116"/>
      <c r="J133" s="87" t="s">
        <v>299</v>
      </c>
      <c r="K133" s="88">
        <v>1</v>
      </c>
      <c r="L133" s="117"/>
      <c r="M133" s="116"/>
      <c r="N133" s="117"/>
      <c r="O133" s="116"/>
      <c r="P133" s="116"/>
      <c r="Q133" s="116"/>
      <c r="R133" s="89"/>
      <c r="T133" s="90" t="s">
        <v>1</v>
      </c>
      <c r="U133" s="24" t="s">
        <v>26</v>
      </c>
      <c r="V133" s="91">
        <v>0</v>
      </c>
      <c r="W133" s="91">
        <f t="shared" si="0"/>
        <v>0</v>
      </c>
      <c r="X133" s="91">
        <v>0</v>
      </c>
      <c r="Y133" s="91">
        <f t="shared" si="1"/>
        <v>0</v>
      </c>
      <c r="Z133" s="91">
        <v>0</v>
      </c>
      <c r="AA133" s="92">
        <f t="shared" si="2"/>
        <v>0</v>
      </c>
      <c r="AR133" s="7" t="s">
        <v>151</v>
      </c>
      <c r="AT133" s="7" t="s">
        <v>87</v>
      </c>
      <c r="AU133" s="7" t="s">
        <v>92</v>
      </c>
      <c r="AY133" s="7" t="s">
        <v>86</v>
      </c>
      <c r="BE133" s="93">
        <f t="shared" si="3"/>
        <v>0</v>
      </c>
      <c r="BF133" s="93">
        <f t="shared" si="4"/>
        <v>0</v>
      </c>
      <c r="BG133" s="93">
        <f t="shared" si="5"/>
        <v>0</v>
      </c>
      <c r="BH133" s="93">
        <f t="shared" si="6"/>
        <v>0</v>
      </c>
      <c r="BI133" s="93">
        <f t="shared" si="7"/>
        <v>0</v>
      </c>
      <c r="BJ133" s="7" t="s">
        <v>92</v>
      </c>
      <c r="BK133" s="94">
        <f t="shared" si="8"/>
        <v>0</v>
      </c>
      <c r="BL133" s="7" t="s">
        <v>151</v>
      </c>
      <c r="BM133" s="7" t="s">
        <v>306</v>
      </c>
    </row>
    <row r="134" spans="2:65" s="1" customFormat="1" ht="31.5" customHeight="1">
      <c r="B134" s="84"/>
      <c r="C134" s="95" t="s">
        <v>135</v>
      </c>
      <c r="D134" s="95" t="s">
        <v>127</v>
      </c>
      <c r="E134" s="96" t="s">
        <v>307</v>
      </c>
      <c r="F134" s="107" t="s">
        <v>308</v>
      </c>
      <c r="G134" s="108"/>
      <c r="H134" s="108"/>
      <c r="I134" s="108"/>
      <c r="J134" s="97" t="s">
        <v>299</v>
      </c>
      <c r="K134" s="98">
        <v>1</v>
      </c>
      <c r="L134" s="109"/>
      <c r="M134" s="108"/>
      <c r="N134" s="109"/>
      <c r="O134" s="116"/>
      <c r="P134" s="116"/>
      <c r="Q134" s="116"/>
      <c r="R134" s="89"/>
      <c r="T134" s="90" t="s">
        <v>1</v>
      </c>
      <c r="U134" s="24" t="s">
        <v>26</v>
      </c>
      <c r="V134" s="91">
        <v>0</v>
      </c>
      <c r="W134" s="91">
        <f t="shared" si="0"/>
        <v>0</v>
      </c>
      <c r="X134" s="91">
        <v>0.1296</v>
      </c>
      <c r="Y134" s="91">
        <f t="shared" si="1"/>
        <v>0.1296</v>
      </c>
      <c r="Z134" s="91">
        <v>0</v>
      </c>
      <c r="AA134" s="92">
        <f t="shared" si="2"/>
        <v>0</v>
      </c>
      <c r="AR134" s="7" t="s">
        <v>193</v>
      </c>
      <c r="AT134" s="7" t="s">
        <v>127</v>
      </c>
      <c r="AU134" s="7" t="s">
        <v>92</v>
      </c>
      <c r="AY134" s="7" t="s">
        <v>86</v>
      </c>
      <c r="BE134" s="93">
        <f t="shared" si="3"/>
        <v>0</v>
      </c>
      <c r="BF134" s="93">
        <f t="shared" si="4"/>
        <v>0</v>
      </c>
      <c r="BG134" s="93">
        <f t="shared" si="5"/>
        <v>0</v>
      </c>
      <c r="BH134" s="93">
        <f t="shared" si="6"/>
        <v>0</v>
      </c>
      <c r="BI134" s="93">
        <f t="shared" si="7"/>
        <v>0</v>
      </c>
      <c r="BJ134" s="7" t="s">
        <v>92</v>
      </c>
      <c r="BK134" s="94">
        <f t="shared" si="8"/>
        <v>0</v>
      </c>
      <c r="BL134" s="7" t="s">
        <v>151</v>
      </c>
      <c r="BM134" s="7" t="s">
        <v>309</v>
      </c>
    </row>
    <row r="135" spans="2:65" s="1" customFormat="1" ht="22.5" customHeight="1">
      <c r="B135" s="84"/>
      <c r="C135" s="95" t="s">
        <v>139</v>
      </c>
      <c r="D135" s="95" t="s">
        <v>127</v>
      </c>
      <c r="E135" s="96" t="s">
        <v>310</v>
      </c>
      <c r="F135" s="107" t="s">
        <v>311</v>
      </c>
      <c r="G135" s="108"/>
      <c r="H135" s="108"/>
      <c r="I135" s="108"/>
      <c r="J135" s="97" t="s">
        <v>299</v>
      </c>
      <c r="K135" s="98">
        <v>1</v>
      </c>
      <c r="L135" s="109"/>
      <c r="M135" s="108"/>
      <c r="N135" s="109"/>
      <c r="O135" s="116"/>
      <c r="P135" s="116"/>
      <c r="Q135" s="116"/>
      <c r="R135" s="89"/>
      <c r="T135" s="90" t="s">
        <v>1</v>
      </c>
      <c r="U135" s="24" t="s">
        <v>26</v>
      </c>
      <c r="V135" s="91">
        <v>0</v>
      </c>
      <c r="W135" s="91">
        <f t="shared" si="0"/>
        <v>0</v>
      </c>
      <c r="X135" s="91">
        <v>0.1296</v>
      </c>
      <c r="Y135" s="91">
        <f t="shared" si="1"/>
        <v>0.1296</v>
      </c>
      <c r="Z135" s="91">
        <v>0</v>
      </c>
      <c r="AA135" s="92">
        <f t="shared" si="2"/>
        <v>0</v>
      </c>
      <c r="AR135" s="7" t="s">
        <v>193</v>
      </c>
      <c r="AT135" s="7" t="s">
        <v>127</v>
      </c>
      <c r="AU135" s="7" t="s">
        <v>92</v>
      </c>
      <c r="AY135" s="7" t="s">
        <v>86</v>
      </c>
      <c r="BE135" s="93">
        <f t="shared" si="3"/>
        <v>0</v>
      </c>
      <c r="BF135" s="93">
        <f t="shared" si="4"/>
        <v>0</v>
      </c>
      <c r="BG135" s="93">
        <f t="shared" si="5"/>
        <v>0</v>
      </c>
      <c r="BH135" s="93">
        <f t="shared" si="6"/>
        <v>0</v>
      </c>
      <c r="BI135" s="93">
        <f t="shared" si="7"/>
        <v>0</v>
      </c>
      <c r="BJ135" s="7" t="s">
        <v>92</v>
      </c>
      <c r="BK135" s="94">
        <f t="shared" si="8"/>
        <v>0</v>
      </c>
      <c r="BL135" s="7" t="s">
        <v>151</v>
      </c>
      <c r="BM135" s="7" t="s">
        <v>312</v>
      </c>
    </row>
    <row r="136" spans="2:65" s="1" customFormat="1" ht="31.5" customHeight="1">
      <c r="B136" s="84"/>
      <c r="C136" s="85" t="s">
        <v>143</v>
      </c>
      <c r="D136" s="85" t="s">
        <v>87</v>
      </c>
      <c r="E136" s="86" t="s">
        <v>313</v>
      </c>
      <c r="F136" s="115" t="s">
        <v>314</v>
      </c>
      <c r="G136" s="116"/>
      <c r="H136" s="116"/>
      <c r="I136" s="116"/>
      <c r="J136" s="87" t="s">
        <v>120</v>
      </c>
      <c r="K136" s="88">
        <v>0.394</v>
      </c>
      <c r="L136" s="117"/>
      <c r="M136" s="116"/>
      <c r="N136" s="117"/>
      <c r="O136" s="116"/>
      <c r="P136" s="116"/>
      <c r="Q136" s="116"/>
      <c r="R136" s="89"/>
      <c r="T136" s="90" t="s">
        <v>1</v>
      </c>
      <c r="U136" s="24" t="s">
        <v>26</v>
      </c>
      <c r="V136" s="91">
        <v>0</v>
      </c>
      <c r="W136" s="91">
        <f t="shared" si="0"/>
        <v>0</v>
      </c>
      <c r="X136" s="91">
        <v>0</v>
      </c>
      <c r="Y136" s="91">
        <f t="shared" si="1"/>
        <v>0</v>
      </c>
      <c r="Z136" s="91">
        <v>0</v>
      </c>
      <c r="AA136" s="92">
        <f t="shared" si="2"/>
        <v>0</v>
      </c>
      <c r="AR136" s="7" t="s">
        <v>151</v>
      </c>
      <c r="AT136" s="7" t="s">
        <v>87</v>
      </c>
      <c r="AU136" s="7" t="s">
        <v>92</v>
      </c>
      <c r="AY136" s="7" t="s">
        <v>86</v>
      </c>
      <c r="BE136" s="93">
        <f t="shared" si="3"/>
        <v>0</v>
      </c>
      <c r="BF136" s="93">
        <f t="shared" si="4"/>
        <v>0</v>
      </c>
      <c r="BG136" s="93">
        <f t="shared" si="5"/>
        <v>0</v>
      </c>
      <c r="BH136" s="93">
        <f t="shared" si="6"/>
        <v>0</v>
      </c>
      <c r="BI136" s="93">
        <f t="shared" si="7"/>
        <v>0</v>
      </c>
      <c r="BJ136" s="7" t="s">
        <v>92</v>
      </c>
      <c r="BK136" s="94">
        <f t="shared" si="8"/>
        <v>0</v>
      </c>
      <c r="BL136" s="7" t="s">
        <v>151</v>
      </c>
      <c r="BM136" s="7" t="s">
        <v>315</v>
      </c>
    </row>
    <row r="137" spans="2:63" s="5" customFormat="1" ht="29.25" customHeight="1">
      <c r="B137" s="73"/>
      <c r="C137" s="74"/>
      <c r="D137" s="83" t="s">
        <v>276</v>
      </c>
      <c r="E137" s="83"/>
      <c r="F137" s="83"/>
      <c r="G137" s="83"/>
      <c r="H137" s="83"/>
      <c r="I137" s="83"/>
      <c r="J137" s="83"/>
      <c r="K137" s="83"/>
      <c r="L137" s="83"/>
      <c r="M137" s="83"/>
      <c r="N137" s="113"/>
      <c r="O137" s="114"/>
      <c r="P137" s="114"/>
      <c r="Q137" s="114"/>
      <c r="R137" s="76"/>
      <c r="T137" s="77"/>
      <c r="U137" s="74"/>
      <c r="V137" s="74"/>
      <c r="W137" s="78">
        <f>SUM(W138:W139)</f>
        <v>0</v>
      </c>
      <c r="X137" s="74"/>
      <c r="Y137" s="78">
        <f>SUM(Y138:Y139)</f>
        <v>0.0091425</v>
      </c>
      <c r="Z137" s="74"/>
      <c r="AA137" s="79">
        <f>SUM(AA138:AA139)</f>
        <v>0</v>
      </c>
      <c r="AR137" s="80" t="s">
        <v>92</v>
      </c>
      <c r="AT137" s="81" t="s">
        <v>40</v>
      </c>
      <c r="AU137" s="81" t="s">
        <v>42</v>
      </c>
      <c r="AY137" s="80" t="s">
        <v>86</v>
      </c>
      <c r="BK137" s="82">
        <f>SUM(BK138:BK139)</f>
        <v>0</v>
      </c>
    </row>
    <row r="138" spans="2:65" s="1" customFormat="1" ht="31.5" customHeight="1">
      <c r="B138" s="84"/>
      <c r="C138" s="85" t="s">
        <v>147</v>
      </c>
      <c r="D138" s="85" t="s">
        <v>87</v>
      </c>
      <c r="E138" s="86" t="s">
        <v>316</v>
      </c>
      <c r="F138" s="115" t="s">
        <v>317</v>
      </c>
      <c r="G138" s="116"/>
      <c r="H138" s="116"/>
      <c r="I138" s="116"/>
      <c r="J138" s="87" t="s">
        <v>90</v>
      </c>
      <c r="K138" s="88">
        <v>17.25</v>
      </c>
      <c r="L138" s="117"/>
      <c r="M138" s="116"/>
      <c r="N138" s="117"/>
      <c r="O138" s="116"/>
      <c r="P138" s="116"/>
      <c r="Q138" s="116"/>
      <c r="R138" s="89"/>
      <c r="T138" s="90" t="s">
        <v>1</v>
      </c>
      <c r="U138" s="24" t="s">
        <v>26</v>
      </c>
      <c r="V138" s="91">
        <v>0</v>
      </c>
      <c r="W138" s="91">
        <f>V138*K138</f>
        <v>0</v>
      </c>
      <c r="X138" s="91">
        <v>0.00015</v>
      </c>
      <c r="Y138" s="91">
        <f>X138*K138</f>
        <v>0.0025875</v>
      </c>
      <c r="Z138" s="91">
        <v>0</v>
      </c>
      <c r="AA138" s="92">
        <f>Z138*K138</f>
        <v>0</v>
      </c>
      <c r="AR138" s="7" t="s">
        <v>151</v>
      </c>
      <c r="AT138" s="7" t="s">
        <v>87</v>
      </c>
      <c r="AU138" s="7" t="s">
        <v>92</v>
      </c>
      <c r="AY138" s="7" t="s">
        <v>86</v>
      </c>
      <c r="BE138" s="93">
        <f>IF(U138="základná",N138,0)</f>
        <v>0</v>
      </c>
      <c r="BF138" s="93">
        <f>IF(U138="znížená",N138,0)</f>
        <v>0</v>
      </c>
      <c r="BG138" s="93">
        <f>IF(U138="zákl. prenesená",N138,0)</f>
        <v>0</v>
      </c>
      <c r="BH138" s="93">
        <f>IF(U138="zníž. prenesená",N138,0)</f>
        <v>0</v>
      </c>
      <c r="BI138" s="93">
        <f>IF(U138="nulová",N138,0)</f>
        <v>0</v>
      </c>
      <c r="BJ138" s="7" t="s">
        <v>92</v>
      </c>
      <c r="BK138" s="94">
        <f>ROUND(L138*K138,3)</f>
        <v>0</v>
      </c>
      <c r="BL138" s="7" t="s">
        <v>151</v>
      </c>
      <c r="BM138" s="7" t="s">
        <v>318</v>
      </c>
    </row>
    <row r="139" spans="2:65" s="1" customFormat="1" ht="31.5" customHeight="1">
      <c r="B139" s="84"/>
      <c r="C139" s="85" t="s">
        <v>151</v>
      </c>
      <c r="D139" s="85" t="s">
        <v>87</v>
      </c>
      <c r="E139" s="86" t="s">
        <v>319</v>
      </c>
      <c r="F139" s="115" t="s">
        <v>320</v>
      </c>
      <c r="G139" s="116"/>
      <c r="H139" s="116"/>
      <c r="I139" s="116"/>
      <c r="J139" s="87" t="s">
        <v>90</v>
      </c>
      <c r="K139" s="88">
        <v>17.25</v>
      </c>
      <c r="L139" s="117"/>
      <c r="M139" s="116"/>
      <c r="N139" s="117"/>
      <c r="O139" s="116"/>
      <c r="P139" s="116"/>
      <c r="Q139" s="116"/>
      <c r="R139" s="89"/>
      <c r="T139" s="90" t="s">
        <v>1</v>
      </c>
      <c r="U139" s="99" t="s">
        <v>26</v>
      </c>
      <c r="V139" s="100">
        <v>0</v>
      </c>
      <c r="W139" s="100">
        <f>V139*K139</f>
        <v>0</v>
      </c>
      <c r="X139" s="100">
        <v>0.00038</v>
      </c>
      <c r="Y139" s="100">
        <f>X139*K139</f>
        <v>0.006555</v>
      </c>
      <c r="Z139" s="100">
        <v>0</v>
      </c>
      <c r="AA139" s="101">
        <f>Z139*K139</f>
        <v>0</v>
      </c>
      <c r="AR139" s="7" t="s">
        <v>151</v>
      </c>
      <c r="AT139" s="7" t="s">
        <v>87</v>
      </c>
      <c r="AU139" s="7" t="s">
        <v>92</v>
      </c>
      <c r="AY139" s="7" t="s">
        <v>86</v>
      </c>
      <c r="BE139" s="93">
        <f>IF(U139="základná",N139,0)</f>
        <v>0</v>
      </c>
      <c r="BF139" s="93">
        <f>IF(U139="znížená",N139,0)</f>
        <v>0</v>
      </c>
      <c r="BG139" s="93">
        <f>IF(U139="zákl. prenesená",N139,0)</f>
        <v>0</v>
      </c>
      <c r="BH139" s="93">
        <f>IF(U139="zníž. prenesená",N139,0)</f>
        <v>0</v>
      </c>
      <c r="BI139" s="93">
        <f>IF(U139="nulová",N139,0)</f>
        <v>0</v>
      </c>
      <c r="BJ139" s="7" t="s">
        <v>92</v>
      </c>
      <c r="BK139" s="94">
        <f>ROUND(L139*K139,3)</f>
        <v>0</v>
      </c>
      <c r="BL139" s="7" t="s">
        <v>151</v>
      </c>
      <c r="BM139" s="7" t="s">
        <v>321</v>
      </c>
    </row>
    <row r="140" spans="2:18" s="1" customFormat="1" ht="6.75" customHeight="1"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6"/>
    </row>
  </sheetData>
  <sheetProtection/>
  <mergeCells count="11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N130:Q130"/>
    <mergeCell ref="N137:Q137"/>
    <mergeCell ref="H1:K1"/>
    <mergeCell ref="S2:AC2"/>
    <mergeCell ref="N116:Q116"/>
    <mergeCell ref="N117:Q117"/>
    <mergeCell ref="N118:Q118"/>
    <mergeCell ref="N124:Q124"/>
    <mergeCell ref="N127:Q127"/>
    <mergeCell ref="N129:Q129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5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9"/>
  <sheetViews>
    <sheetView showGridLines="0" zoomScalePageLayoutView="0" workbookViewId="0" topLeftCell="A1">
      <pane ySplit="1" topLeftCell="A104" activePane="bottomLeft" state="frozen"/>
      <selection pane="topLeft" activeCell="A1" sqref="A1"/>
      <selection pane="bottomLeft" activeCell="M107" sqref="M107:Q1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05"/>
      <c r="B1" s="102"/>
      <c r="C1" s="102"/>
      <c r="D1" s="103" t="s">
        <v>0</v>
      </c>
      <c r="E1" s="102"/>
      <c r="F1" s="104" t="s">
        <v>368</v>
      </c>
      <c r="G1" s="104"/>
      <c r="H1" s="110" t="s">
        <v>369</v>
      </c>
      <c r="I1" s="110"/>
      <c r="J1" s="110"/>
      <c r="K1" s="110"/>
      <c r="L1" s="104" t="s">
        <v>370</v>
      </c>
      <c r="M1" s="102"/>
      <c r="N1" s="102"/>
      <c r="O1" s="103" t="s">
        <v>50</v>
      </c>
      <c r="P1" s="102"/>
      <c r="Q1" s="102"/>
      <c r="R1" s="102"/>
      <c r="S1" s="104" t="s">
        <v>371</v>
      </c>
      <c r="T1" s="104"/>
      <c r="U1" s="105"/>
      <c r="V1" s="10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52" t="s">
        <v>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S2" s="111" t="s">
        <v>4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  <c r="AT2" s="7" t="s">
        <v>46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41</v>
      </c>
    </row>
    <row r="4" spans="2:46" ht="36.75" customHeight="1">
      <c r="B4" s="11"/>
      <c r="C4" s="130" t="s">
        <v>373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3"/>
      <c r="T4" s="14" t="s">
        <v>6</v>
      </c>
      <c r="AT4" s="7" t="s">
        <v>2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4.75" customHeight="1">
      <c r="B6" s="11"/>
      <c r="C6" s="12"/>
      <c r="D6" s="17" t="s">
        <v>7</v>
      </c>
      <c r="E6" s="12"/>
      <c r="F6" s="132" t="s">
        <v>372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2"/>
      <c r="R6" s="13"/>
    </row>
    <row r="7" spans="2:18" s="1" customFormat="1" ht="32.25" customHeight="1">
      <c r="B7" s="19"/>
      <c r="C7" s="20"/>
      <c r="D7" s="16" t="s">
        <v>51</v>
      </c>
      <c r="E7" s="20"/>
      <c r="F7" s="154" t="s">
        <v>322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0"/>
      <c r="R7" s="21"/>
    </row>
    <row r="8" spans="2:18" s="1" customFormat="1" ht="14.25" customHeight="1">
      <c r="B8" s="19"/>
      <c r="C8" s="20"/>
      <c r="D8" s="17" t="s">
        <v>8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9</v>
      </c>
      <c r="N8" s="20"/>
      <c r="O8" s="15" t="s">
        <v>1</v>
      </c>
      <c r="P8" s="20"/>
      <c r="Q8" s="20"/>
      <c r="R8" s="21"/>
    </row>
    <row r="9" spans="2:18" s="1" customFormat="1" ht="14.25" customHeight="1">
      <c r="B9" s="19"/>
      <c r="C9" s="20"/>
      <c r="D9" s="17" t="s">
        <v>10</v>
      </c>
      <c r="E9" s="20"/>
      <c r="F9" s="15" t="s">
        <v>18</v>
      </c>
      <c r="G9" s="20"/>
      <c r="H9" s="20"/>
      <c r="I9" s="20"/>
      <c r="J9" s="20"/>
      <c r="K9" s="20"/>
      <c r="L9" s="20"/>
      <c r="M9" s="17" t="s">
        <v>12</v>
      </c>
      <c r="N9" s="20"/>
      <c r="O9" s="134">
        <v>43857</v>
      </c>
      <c r="P9" s="131"/>
      <c r="Q9" s="20"/>
      <c r="R9" s="21"/>
    </row>
    <row r="10" spans="2:18" s="1" customFormat="1" ht="10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25" customHeight="1">
      <c r="B11" s="19"/>
      <c r="C11" s="20"/>
      <c r="D11" s="17" t="s">
        <v>13</v>
      </c>
      <c r="E11" s="20"/>
      <c r="F11" s="20"/>
      <c r="G11" s="20"/>
      <c r="H11" s="20"/>
      <c r="I11" s="20"/>
      <c r="J11" s="20"/>
      <c r="K11" s="20"/>
      <c r="L11" s="20"/>
      <c r="M11" s="17" t="s">
        <v>14</v>
      </c>
      <c r="N11" s="20"/>
      <c r="O11" s="135" t="s">
        <v>1</v>
      </c>
      <c r="P11" s="131"/>
      <c r="Q11" s="20"/>
      <c r="R11" s="21"/>
    </row>
    <row r="12" spans="2:18" s="1" customFormat="1" ht="18" customHeight="1">
      <c r="B12" s="19"/>
      <c r="C12" s="20"/>
      <c r="D12" s="20"/>
      <c r="E12" s="15" t="s">
        <v>15</v>
      </c>
      <c r="F12" s="20"/>
      <c r="G12" s="20"/>
      <c r="H12" s="20"/>
      <c r="I12" s="20"/>
      <c r="J12" s="20"/>
      <c r="K12" s="20"/>
      <c r="L12" s="20"/>
      <c r="M12" s="17" t="s">
        <v>16</v>
      </c>
      <c r="N12" s="20"/>
      <c r="O12" s="135" t="s">
        <v>1</v>
      </c>
      <c r="P12" s="131"/>
      <c r="Q12" s="20"/>
      <c r="R12" s="21"/>
    </row>
    <row r="13" spans="2:18" s="1" customFormat="1" ht="6.7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25" customHeight="1">
      <c r="B14" s="19"/>
      <c r="C14" s="20"/>
      <c r="D14" s="17" t="s">
        <v>17</v>
      </c>
      <c r="E14" s="20"/>
      <c r="F14" s="20"/>
      <c r="G14" s="20"/>
      <c r="H14" s="20"/>
      <c r="I14" s="20"/>
      <c r="J14" s="20"/>
      <c r="K14" s="20"/>
      <c r="L14" s="20"/>
      <c r="M14" s="17" t="s">
        <v>14</v>
      </c>
      <c r="N14" s="20"/>
      <c r="O14" s="135" t="s">
        <v>1</v>
      </c>
      <c r="P14" s="131"/>
      <c r="Q14" s="20"/>
      <c r="R14" s="21"/>
    </row>
    <row r="15" spans="2:18" s="1" customFormat="1" ht="18" customHeight="1">
      <c r="B15" s="19"/>
      <c r="C15" s="20"/>
      <c r="D15" s="20"/>
      <c r="E15" s="15" t="s">
        <v>323</v>
      </c>
      <c r="F15" s="20"/>
      <c r="G15" s="20"/>
      <c r="H15" s="20"/>
      <c r="I15" s="20"/>
      <c r="J15" s="20"/>
      <c r="K15" s="20"/>
      <c r="L15" s="20"/>
      <c r="M15" s="17" t="s">
        <v>16</v>
      </c>
      <c r="N15" s="20"/>
      <c r="O15" s="135" t="s">
        <v>1</v>
      </c>
      <c r="P15" s="131"/>
      <c r="Q15" s="20"/>
      <c r="R15" s="21"/>
    </row>
    <row r="16" spans="2:18" s="1" customFormat="1" ht="6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2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14</v>
      </c>
      <c r="N17" s="20"/>
      <c r="O17" s="135" t="s">
        <v>1</v>
      </c>
      <c r="P17" s="131"/>
      <c r="Q17" s="20"/>
      <c r="R17" s="21"/>
    </row>
    <row r="18" spans="2:18" s="1" customFormat="1" ht="18" customHeight="1">
      <c r="B18" s="19"/>
      <c r="C18" s="20"/>
      <c r="D18" s="20"/>
      <c r="E18" s="15" t="s">
        <v>18</v>
      </c>
      <c r="F18" s="20"/>
      <c r="G18" s="20"/>
      <c r="H18" s="20"/>
      <c r="I18" s="20"/>
      <c r="J18" s="20"/>
      <c r="K18" s="20"/>
      <c r="L18" s="20"/>
      <c r="M18" s="17" t="s">
        <v>16</v>
      </c>
      <c r="N18" s="20"/>
      <c r="O18" s="135" t="s">
        <v>1</v>
      </c>
      <c r="P18" s="131"/>
      <c r="Q18" s="20"/>
      <c r="R18" s="21"/>
    </row>
    <row r="19" spans="2:18" s="1" customFormat="1" ht="6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2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14</v>
      </c>
      <c r="N20" s="20"/>
      <c r="O20" s="135" t="s">
        <v>1</v>
      </c>
      <c r="P20" s="131"/>
      <c r="Q20" s="20"/>
      <c r="R20" s="21"/>
    </row>
    <row r="21" spans="2:18" s="1" customFormat="1" ht="18" customHeight="1">
      <c r="B21" s="19"/>
      <c r="C21" s="20"/>
      <c r="D21" s="20"/>
      <c r="E21" s="15" t="s">
        <v>54</v>
      </c>
      <c r="F21" s="20"/>
      <c r="G21" s="20"/>
      <c r="H21" s="20"/>
      <c r="I21" s="20"/>
      <c r="J21" s="20"/>
      <c r="K21" s="20"/>
      <c r="L21" s="20"/>
      <c r="M21" s="17" t="s">
        <v>16</v>
      </c>
      <c r="N21" s="20"/>
      <c r="O21" s="135" t="s">
        <v>1</v>
      </c>
      <c r="P21" s="131"/>
      <c r="Q21" s="20"/>
      <c r="R21" s="21"/>
    </row>
    <row r="22" spans="2:18" s="1" customFormat="1" ht="6.7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2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49" t="s">
        <v>1</v>
      </c>
      <c r="F24" s="131"/>
      <c r="G24" s="131"/>
      <c r="H24" s="131"/>
      <c r="I24" s="131"/>
      <c r="J24" s="131"/>
      <c r="K24" s="131"/>
      <c r="L24" s="131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25" customHeight="1">
      <c r="B27" s="19"/>
      <c r="C27" s="20"/>
      <c r="D27" s="49" t="s">
        <v>55</v>
      </c>
      <c r="E27" s="20"/>
      <c r="F27" s="20"/>
      <c r="G27" s="20"/>
      <c r="H27" s="20"/>
      <c r="I27" s="20"/>
      <c r="J27" s="20"/>
      <c r="K27" s="20"/>
      <c r="L27" s="20"/>
      <c r="M27" s="150"/>
      <c r="N27" s="131"/>
      <c r="O27" s="131"/>
      <c r="P27" s="131"/>
      <c r="Q27" s="20"/>
      <c r="R27" s="21"/>
    </row>
    <row r="28" spans="2:18" s="1" customFormat="1" ht="14.25" customHeight="1">
      <c r="B28" s="19"/>
      <c r="C28" s="20"/>
      <c r="D28" s="18" t="s">
        <v>56</v>
      </c>
      <c r="E28" s="20"/>
      <c r="F28" s="20"/>
      <c r="G28" s="20"/>
      <c r="H28" s="20"/>
      <c r="I28" s="20"/>
      <c r="J28" s="20"/>
      <c r="K28" s="20"/>
      <c r="L28" s="20"/>
      <c r="M28" s="150"/>
      <c r="N28" s="131"/>
      <c r="O28" s="131"/>
      <c r="P28" s="131"/>
      <c r="Q28" s="20"/>
      <c r="R28" s="21"/>
    </row>
    <row r="29" spans="2:18" s="1" customFormat="1" ht="6.7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4.75" customHeight="1">
      <c r="B30" s="19"/>
      <c r="C30" s="20"/>
      <c r="D30" s="50" t="s">
        <v>22</v>
      </c>
      <c r="E30" s="20"/>
      <c r="F30" s="20"/>
      <c r="G30" s="20"/>
      <c r="H30" s="20"/>
      <c r="I30" s="20"/>
      <c r="J30" s="20"/>
      <c r="K30" s="20"/>
      <c r="L30" s="20"/>
      <c r="M30" s="151"/>
      <c r="N30" s="131"/>
      <c r="O30" s="131"/>
      <c r="P30" s="131"/>
      <c r="Q30" s="20"/>
      <c r="R30" s="21"/>
    </row>
    <row r="31" spans="2:18" s="1" customFormat="1" ht="6.7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25" customHeight="1">
      <c r="B32" s="19"/>
      <c r="C32" s="20"/>
      <c r="D32" s="22" t="s">
        <v>23</v>
      </c>
      <c r="E32" s="22" t="s">
        <v>24</v>
      </c>
      <c r="F32" s="23">
        <v>0.2</v>
      </c>
      <c r="G32" s="51" t="s">
        <v>25</v>
      </c>
      <c r="H32" s="145">
        <f>ROUND((SUM(BE91:BE92)+SUM(BE110:BE118)),2)</f>
        <v>0</v>
      </c>
      <c r="I32" s="131"/>
      <c r="J32" s="131"/>
      <c r="K32" s="20"/>
      <c r="L32" s="20"/>
      <c r="M32" s="145"/>
      <c r="N32" s="131"/>
      <c r="O32" s="131"/>
      <c r="P32" s="131"/>
      <c r="Q32" s="20"/>
      <c r="R32" s="21"/>
    </row>
    <row r="33" spans="2:18" s="1" customFormat="1" ht="14.25" customHeight="1">
      <c r="B33" s="19"/>
      <c r="C33" s="20"/>
      <c r="D33" s="20"/>
      <c r="E33" s="22" t="s">
        <v>26</v>
      </c>
      <c r="F33" s="23">
        <v>0.2</v>
      </c>
      <c r="G33" s="51" t="s">
        <v>25</v>
      </c>
      <c r="H33" s="145"/>
      <c r="I33" s="131"/>
      <c r="J33" s="131"/>
      <c r="K33" s="20"/>
      <c r="L33" s="20"/>
      <c r="M33" s="145"/>
      <c r="N33" s="131"/>
      <c r="O33" s="131"/>
      <c r="P33" s="131"/>
      <c r="Q33" s="20"/>
      <c r="R33" s="21"/>
    </row>
    <row r="34" spans="2:18" s="1" customFormat="1" ht="14.25" customHeight="1" hidden="1">
      <c r="B34" s="19"/>
      <c r="C34" s="20"/>
      <c r="D34" s="20"/>
      <c r="E34" s="22" t="s">
        <v>27</v>
      </c>
      <c r="F34" s="23">
        <v>0.2</v>
      </c>
      <c r="G34" s="51" t="s">
        <v>25</v>
      </c>
      <c r="H34" s="145">
        <f>ROUND((SUM(BG91:BG92)+SUM(BG110:BG118)),2)</f>
        <v>0</v>
      </c>
      <c r="I34" s="131"/>
      <c r="J34" s="131"/>
      <c r="K34" s="20"/>
      <c r="L34" s="20"/>
      <c r="M34" s="145"/>
      <c r="N34" s="131"/>
      <c r="O34" s="131"/>
      <c r="P34" s="131"/>
      <c r="Q34" s="20"/>
      <c r="R34" s="21"/>
    </row>
    <row r="35" spans="2:18" s="1" customFormat="1" ht="14.25" customHeight="1" hidden="1">
      <c r="B35" s="19"/>
      <c r="C35" s="20"/>
      <c r="D35" s="20"/>
      <c r="E35" s="22" t="s">
        <v>28</v>
      </c>
      <c r="F35" s="23">
        <v>0.2</v>
      </c>
      <c r="G35" s="51" t="s">
        <v>25</v>
      </c>
      <c r="H35" s="145">
        <f>ROUND((SUM(BH91:BH92)+SUM(BH110:BH118)),2)</f>
        <v>0</v>
      </c>
      <c r="I35" s="131"/>
      <c r="J35" s="131"/>
      <c r="K35" s="20"/>
      <c r="L35" s="20"/>
      <c r="M35" s="145"/>
      <c r="N35" s="131"/>
      <c r="O35" s="131"/>
      <c r="P35" s="131"/>
      <c r="Q35" s="20"/>
      <c r="R35" s="21"/>
    </row>
    <row r="36" spans="2:18" s="1" customFormat="1" ht="14.25" customHeight="1" hidden="1">
      <c r="B36" s="19"/>
      <c r="C36" s="20"/>
      <c r="D36" s="20"/>
      <c r="E36" s="22" t="s">
        <v>29</v>
      </c>
      <c r="F36" s="23">
        <v>0</v>
      </c>
      <c r="G36" s="51" t="s">
        <v>25</v>
      </c>
      <c r="H36" s="145">
        <f>ROUND((SUM(BI91:BI92)+SUM(BI110:BI118)),2)</f>
        <v>0</v>
      </c>
      <c r="I36" s="131"/>
      <c r="J36" s="131"/>
      <c r="K36" s="20"/>
      <c r="L36" s="20"/>
      <c r="M36" s="145"/>
      <c r="N36" s="131"/>
      <c r="O36" s="131"/>
      <c r="P36" s="131"/>
      <c r="Q36" s="20"/>
      <c r="R36" s="21"/>
    </row>
    <row r="37" spans="2:18" s="1" customFormat="1" ht="6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4.75" customHeight="1">
      <c r="B38" s="19"/>
      <c r="C38" s="48"/>
      <c r="D38" s="52" t="s">
        <v>30</v>
      </c>
      <c r="E38" s="41"/>
      <c r="F38" s="41"/>
      <c r="G38" s="53" t="s">
        <v>31</v>
      </c>
      <c r="H38" s="54" t="s">
        <v>32</v>
      </c>
      <c r="I38" s="41"/>
      <c r="J38" s="41"/>
      <c r="K38" s="41"/>
      <c r="L38" s="146"/>
      <c r="M38" s="147"/>
      <c r="N38" s="147"/>
      <c r="O38" s="147"/>
      <c r="P38" s="148"/>
      <c r="Q38" s="48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4.2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 hidden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 hidden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 hidden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 hidden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 hidden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 hidden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 hidden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 hidden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 hidden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2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7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75" customHeight="1">
      <c r="B76" s="19"/>
      <c r="C76" s="130" t="s">
        <v>373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7</v>
      </c>
      <c r="D78" s="20"/>
      <c r="E78" s="20"/>
      <c r="F78" s="132" t="str">
        <f>F6</f>
        <v>Rekonštrukcia objektu Robotnícky dom - III etapa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20"/>
      <c r="R78" s="21"/>
    </row>
    <row r="79" spans="2:18" s="1" customFormat="1" ht="36.75" customHeight="1">
      <c r="B79" s="19"/>
      <c r="C79" s="40" t="s">
        <v>51</v>
      </c>
      <c r="D79" s="20"/>
      <c r="E79" s="20"/>
      <c r="F79" s="133" t="str">
        <f>F7</f>
        <v>Robotn.dom - Slaboprudové rozvody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20"/>
      <c r="R79" s="21"/>
    </row>
    <row r="80" spans="2:18" s="1" customFormat="1" ht="6.7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10</v>
      </c>
      <c r="D81" s="20"/>
      <c r="E81" s="20"/>
      <c r="F81" s="15" t="str">
        <f>F9</f>
        <v> </v>
      </c>
      <c r="G81" s="20"/>
      <c r="H81" s="20"/>
      <c r="I81" s="20"/>
      <c r="J81" s="20"/>
      <c r="K81" s="17" t="s">
        <v>12</v>
      </c>
      <c r="L81" s="20"/>
      <c r="M81" s="134">
        <f>IF(O9="","",O9)</f>
        <v>43857</v>
      </c>
      <c r="N81" s="131"/>
      <c r="O81" s="131"/>
      <c r="P81" s="131"/>
      <c r="Q81" s="20"/>
      <c r="R81" s="21"/>
    </row>
    <row r="82" spans="2:18" s="1" customFormat="1" ht="6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13</v>
      </c>
      <c r="D83" s="20"/>
      <c r="E83" s="20"/>
      <c r="F83" s="15" t="str">
        <f>E12</f>
        <v>Vlastivedné múzeum v Hlohovci</v>
      </c>
      <c r="G83" s="20"/>
      <c r="H83" s="20"/>
      <c r="I83" s="20"/>
      <c r="J83" s="20"/>
      <c r="K83" s="17" t="s">
        <v>19</v>
      </c>
      <c r="L83" s="20"/>
      <c r="M83" s="135" t="str">
        <f>E18</f>
        <v> </v>
      </c>
      <c r="N83" s="131"/>
      <c r="O83" s="131"/>
      <c r="P83" s="131"/>
      <c r="Q83" s="131"/>
      <c r="R83" s="21"/>
    </row>
    <row r="84" spans="2:18" s="1" customFormat="1" ht="14.25" customHeight="1">
      <c r="B84" s="19"/>
      <c r="C84" s="17" t="s">
        <v>17</v>
      </c>
      <c r="D84" s="20"/>
      <c r="E84" s="20"/>
      <c r="F84" s="15" t="str">
        <f>IF(E15="","",E15)</f>
        <v>Marden s.r.o.</v>
      </c>
      <c r="G84" s="20"/>
      <c r="H84" s="20"/>
      <c r="I84" s="20"/>
      <c r="J84" s="20"/>
      <c r="K84" s="17" t="s">
        <v>20</v>
      </c>
      <c r="L84" s="20"/>
      <c r="M84" s="135" t="str">
        <f>E21</f>
        <v>D.Langerová</v>
      </c>
      <c r="N84" s="131"/>
      <c r="O84" s="131"/>
      <c r="P84" s="131"/>
      <c r="Q84" s="131"/>
      <c r="R84" s="21"/>
    </row>
    <row r="85" spans="2:18" s="1" customFormat="1" ht="9.7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3" t="s">
        <v>58</v>
      </c>
      <c r="D86" s="142"/>
      <c r="E86" s="142"/>
      <c r="F86" s="142"/>
      <c r="G86" s="142"/>
      <c r="H86" s="48"/>
      <c r="I86" s="48"/>
      <c r="J86" s="48"/>
      <c r="K86" s="48"/>
      <c r="L86" s="48"/>
      <c r="M86" s="48"/>
      <c r="N86" s="143" t="s">
        <v>59</v>
      </c>
      <c r="O86" s="131"/>
      <c r="P86" s="131"/>
      <c r="Q86" s="131"/>
      <c r="R86" s="21"/>
    </row>
    <row r="87" spans="2:18" s="1" customFormat="1" ht="9.7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5" t="s">
        <v>60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4"/>
      <c r="O88" s="131"/>
      <c r="P88" s="131"/>
      <c r="Q88" s="131"/>
      <c r="R88" s="21"/>
      <c r="AU88" s="7" t="s">
        <v>61</v>
      </c>
    </row>
    <row r="89" spans="2:18" s="2" customFormat="1" ht="24.75" customHeight="1">
      <c r="B89" s="56"/>
      <c r="C89" s="57"/>
      <c r="D89" s="58" t="s">
        <v>324</v>
      </c>
      <c r="E89" s="57"/>
      <c r="F89" s="57"/>
      <c r="G89" s="57"/>
      <c r="H89" s="57"/>
      <c r="I89" s="57"/>
      <c r="J89" s="57"/>
      <c r="K89" s="57"/>
      <c r="L89" s="57"/>
      <c r="M89" s="57"/>
      <c r="N89" s="136"/>
      <c r="O89" s="137"/>
      <c r="P89" s="137"/>
      <c r="Q89" s="137"/>
      <c r="R89" s="59"/>
    </row>
    <row r="90" spans="2:18" s="1" customFormat="1" ht="21.7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21" s="1" customFormat="1" ht="29.25" customHeight="1">
      <c r="B91" s="19"/>
      <c r="C91" s="55" t="s">
        <v>72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40"/>
      <c r="O91" s="131"/>
      <c r="P91" s="131"/>
      <c r="Q91" s="131"/>
      <c r="R91" s="21"/>
      <c r="T91" s="64"/>
      <c r="U91" s="65" t="s">
        <v>23</v>
      </c>
    </row>
    <row r="92" spans="2:18" s="1" customFormat="1" ht="18" customHeight="1"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</row>
    <row r="93" spans="2:18" s="1" customFormat="1" ht="29.25" customHeight="1">
      <c r="B93" s="19"/>
      <c r="C93" s="47" t="s">
        <v>49</v>
      </c>
      <c r="D93" s="48"/>
      <c r="E93" s="48"/>
      <c r="F93" s="48"/>
      <c r="G93" s="48"/>
      <c r="H93" s="48"/>
      <c r="I93" s="48"/>
      <c r="J93" s="48"/>
      <c r="K93" s="48"/>
      <c r="L93" s="141"/>
      <c r="M93" s="142"/>
      <c r="N93" s="142"/>
      <c r="O93" s="142"/>
      <c r="P93" s="142"/>
      <c r="Q93" s="142"/>
      <c r="R93" s="21"/>
    </row>
    <row r="94" spans="2:18" s="1" customFormat="1" ht="6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8" spans="2:18" s="1" customFormat="1" ht="6.7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9"/>
    </row>
    <row r="99" spans="2:18" s="1" customFormat="1" ht="36.75" customHeight="1">
      <c r="B99" s="19"/>
      <c r="C99" s="130" t="s">
        <v>373</v>
      </c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21"/>
    </row>
    <row r="100" spans="2:18" s="1" customFormat="1" ht="6.75" customHeight="1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2:18" s="1" customFormat="1" ht="30" customHeight="1">
      <c r="B101" s="19"/>
      <c r="C101" s="17" t="s">
        <v>7</v>
      </c>
      <c r="D101" s="20"/>
      <c r="E101" s="20"/>
      <c r="F101" s="132" t="str">
        <f>F6</f>
        <v>Rekonštrukcia objektu Robotnícky dom - III etapa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20"/>
      <c r="R101" s="21"/>
    </row>
    <row r="102" spans="2:18" s="1" customFormat="1" ht="36.75" customHeight="1">
      <c r="B102" s="19"/>
      <c r="C102" s="40" t="s">
        <v>51</v>
      </c>
      <c r="D102" s="20"/>
      <c r="E102" s="20"/>
      <c r="F102" s="133" t="str">
        <f>F7</f>
        <v>Robotn.dom - Slaboprudové rozvody</v>
      </c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20"/>
      <c r="R102" s="21"/>
    </row>
    <row r="103" spans="2:18" s="1" customFormat="1" ht="6.75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2:18" s="1" customFormat="1" ht="18" customHeight="1">
      <c r="B104" s="19"/>
      <c r="C104" s="17" t="s">
        <v>10</v>
      </c>
      <c r="D104" s="20"/>
      <c r="E104" s="20"/>
      <c r="F104" s="15" t="str">
        <f>F9</f>
        <v> </v>
      </c>
      <c r="G104" s="20"/>
      <c r="H104" s="20"/>
      <c r="I104" s="20"/>
      <c r="J104" s="20"/>
      <c r="K104" s="17" t="s">
        <v>12</v>
      </c>
      <c r="L104" s="20"/>
      <c r="M104" s="134">
        <f>IF(O9="","",O9)</f>
        <v>43857</v>
      </c>
      <c r="N104" s="131"/>
      <c r="O104" s="131"/>
      <c r="P104" s="131"/>
      <c r="Q104" s="20"/>
      <c r="R104" s="21"/>
    </row>
    <row r="105" spans="2:18" s="1" customFormat="1" ht="6.75" customHeight="1"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1"/>
    </row>
    <row r="106" spans="2:18" s="1" customFormat="1" ht="15">
      <c r="B106" s="19"/>
      <c r="C106" s="17" t="s">
        <v>13</v>
      </c>
      <c r="D106" s="20"/>
      <c r="E106" s="20"/>
      <c r="F106" s="15" t="str">
        <f>E12</f>
        <v>Vlastivedné múzeum v Hlohovci</v>
      </c>
      <c r="G106" s="20"/>
      <c r="H106" s="20"/>
      <c r="I106" s="20"/>
      <c r="J106" s="20"/>
      <c r="K106" s="17" t="s">
        <v>19</v>
      </c>
      <c r="L106" s="20"/>
      <c r="M106" s="135" t="str">
        <f>E18</f>
        <v> </v>
      </c>
      <c r="N106" s="131"/>
      <c r="O106" s="131"/>
      <c r="P106" s="131"/>
      <c r="Q106" s="131"/>
      <c r="R106" s="21"/>
    </row>
    <row r="107" spans="2:18" s="1" customFormat="1" ht="14.25" customHeight="1">
      <c r="B107" s="19"/>
      <c r="C107" s="17" t="s">
        <v>17</v>
      </c>
      <c r="D107" s="20"/>
      <c r="E107" s="20"/>
      <c r="F107" s="15" t="str">
        <f>IF(E15="","",E15)</f>
        <v>Marden s.r.o.</v>
      </c>
      <c r="G107" s="20"/>
      <c r="H107" s="20"/>
      <c r="I107" s="20"/>
      <c r="J107" s="20"/>
      <c r="K107" s="17" t="s">
        <v>20</v>
      </c>
      <c r="L107" s="20"/>
      <c r="M107" s="135" t="str">
        <f>E21</f>
        <v>D.Langerová</v>
      </c>
      <c r="N107" s="131"/>
      <c r="O107" s="131"/>
      <c r="P107" s="131"/>
      <c r="Q107" s="131"/>
      <c r="R107" s="21"/>
    </row>
    <row r="108" spans="2:18" s="1" customFormat="1" ht="9.75" customHeight="1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2:27" s="4" customFormat="1" ht="29.25" customHeight="1">
      <c r="B109" s="66"/>
      <c r="C109" s="67" t="s">
        <v>73</v>
      </c>
      <c r="D109" s="68" t="s">
        <v>74</v>
      </c>
      <c r="E109" s="68" t="s">
        <v>39</v>
      </c>
      <c r="F109" s="122" t="s">
        <v>75</v>
      </c>
      <c r="G109" s="123"/>
      <c r="H109" s="123"/>
      <c r="I109" s="123"/>
      <c r="J109" s="68" t="s">
        <v>76</v>
      </c>
      <c r="K109" s="68" t="s">
        <v>77</v>
      </c>
      <c r="L109" s="124" t="s">
        <v>78</v>
      </c>
      <c r="M109" s="123"/>
      <c r="N109" s="122" t="s">
        <v>59</v>
      </c>
      <c r="O109" s="123"/>
      <c r="P109" s="123"/>
      <c r="Q109" s="125"/>
      <c r="R109" s="69"/>
      <c r="T109" s="42" t="s">
        <v>79</v>
      </c>
      <c r="U109" s="43" t="s">
        <v>23</v>
      </c>
      <c r="V109" s="43" t="s">
        <v>80</v>
      </c>
      <c r="W109" s="43" t="s">
        <v>81</v>
      </c>
      <c r="X109" s="43" t="s">
        <v>82</v>
      </c>
      <c r="Y109" s="43" t="s">
        <v>83</v>
      </c>
      <c r="Z109" s="43" t="s">
        <v>84</v>
      </c>
      <c r="AA109" s="44" t="s">
        <v>85</v>
      </c>
    </row>
    <row r="110" spans="2:63" s="1" customFormat="1" ht="29.25" customHeight="1">
      <c r="B110" s="19"/>
      <c r="C110" s="46" t="s">
        <v>55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26"/>
      <c r="O110" s="127"/>
      <c r="P110" s="127"/>
      <c r="Q110" s="127"/>
      <c r="R110" s="21"/>
      <c r="T110" s="45"/>
      <c r="U110" s="26"/>
      <c r="V110" s="26"/>
      <c r="W110" s="70">
        <f>W111</f>
        <v>0</v>
      </c>
      <c r="X110" s="26"/>
      <c r="Y110" s="70">
        <f>Y111</f>
        <v>0</v>
      </c>
      <c r="Z110" s="26"/>
      <c r="AA110" s="71">
        <f>AA111</f>
        <v>0</v>
      </c>
      <c r="AT110" s="7" t="s">
        <v>40</v>
      </c>
      <c r="AU110" s="7" t="s">
        <v>61</v>
      </c>
      <c r="BK110" s="72">
        <f>BK111</f>
        <v>0</v>
      </c>
    </row>
    <row r="111" spans="2:63" s="5" customFormat="1" ht="36.75" customHeight="1">
      <c r="B111" s="73"/>
      <c r="C111" s="74"/>
      <c r="D111" s="75" t="s">
        <v>324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157"/>
      <c r="O111" s="158"/>
      <c r="P111" s="158"/>
      <c r="Q111" s="158"/>
      <c r="R111" s="76"/>
      <c r="T111" s="77"/>
      <c r="U111" s="74"/>
      <c r="V111" s="74"/>
      <c r="W111" s="78">
        <f>SUM(W112:W118)</f>
        <v>0</v>
      </c>
      <c r="X111" s="74"/>
      <c r="Y111" s="78">
        <f>SUM(Y112:Y118)</f>
        <v>0</v>
      </c>
      <c r="Z111" s="74"/>
      <c r="AA111" s="79">
        <f>SUM(AA112:AA118)</f>
        <v>0</v>
      </c>
      <c r="AR111" s="80" t="s">
        <v>42</v>
      </c>
      <c r="AT111" s="81" t="s">
        <v>40</v>
      </c>
      <c r="AU111" s="81" t="s">
        <v>41</v>
      </c>
      <c r="AY111" s="80" t="s">
        <v>86</v>
      </c>
      <c r="BK111" s="82">
        <f>SUM(BK112:BK118)</f>
        <v>0</v>
      </c>
    </row>
    <row r="112" spans="2:65" s="1" customFormat="1" ht="22.5" customHeight="1">
      <c r="B112" s="84"/>
      <c r="C112" s="85" t="s">
        <v>41</v>
      </c>
      <c r="D112" s="85" t="s">
        <v>87</v>
      </c>
      <c r="E112" s="86" t="s">
        <v>325</v>
      </c>
      <c r="F112" s="115" t="s">
        <v>326</v>
      </c>
      <c r="G112" s="116"/>
      <c r="H112" s="116"/>
      <c r="I112" s="116"/>
      <c r="J112" s="87" t="s">
        <v>299</v>
      </c>
      <c r="K112" s="88">
        <v>1</v>
      </c>
      <c r="L112" s="117"/>
      <c r="M112" s="116"/>
      <c r="N112" s="117"/>
      <c r="O112" s="116"/>
      <c r="P112" s="116"/>
      <c r="Q112" s="116"/>
      <c r="R112" s="89"/>
      <c r="T112" s="90" t="s">
        <v>1</v>
      </c>
      <c r="U112" s="24" t="s">
        <v>26</v>
      </c>
      <c r="V112" s="91">
        <v>0</v>
      </c>
      <c r="W112" s="91">
        <f aca="true" t="shared" si="0" ref="W112:W118">V112*K112</f>
        <v>0</v>
      </c>
      <c r="X112" s="91">
        <v>0</v>
      </c>
      <c r="Y112" s="91">
        <f aca="true" t="shared" si="1" ref="Y112:Y118">X112*K112</f>
        <v>0</v>
      </c>
      <c r="Z112" s="91">
        <v>0</v>
      </c>
      <c r="AA112" s="92">
        <f aca="true" t="shared" si="2" ref="AA112:AA118">Z112*K112</f>
        <v>0</v>
      </c>
      <c r="AR112" s="7" t="s">
        <v>91</v>
      </c>
      <c r="AT112" s="7" t="s">
        <v>87</v>
      </c>
      <c r="AU112" s="7" t="s">
        <v>42</v>
      </c>
      <c r="AY112" s="7" t="s">
        <v>86</v>
      </c>
      <c r="BE112" s="93">
        <f aca="true" t="shared" si="3" ref="BE112:BE118">IF(U112="základná",N112,0)</f>
        <v>0</v>
      </c>
      <c r="BF112" s="93">
        <f aca="true" t="shared" si="4" ref="BF112:BF118">IF(U112="znížená",N112,0)</f>
        <v>0</v>
      </c>
      <c r="BG112" s="93">
        <f aca="true" t="shared" si="5" ref="BG112:BG118">IF(U112="zákl. prenesená",N112,0)</f>
        <v>0</v>
      </c>
      <c r="BH112" s="93">
        <f aca="true" t="shared" si="6" ref="BH112:BH118">IF(U112="zníž. prenesená",N112,0)</f>
        <v>0</v>
      </c>
      <c r="BI112" s="93">
        <f aca="true" t="shared" si="7" ref="BI112:BI118">IF(U112="nulová",N112,0)</f>
        <v>0</v>
      </c>
      <c r="BJ112" s="7" t="s">
        <v>92</v>
      </c>
      <c r="BK112" s="94">
        <f aca="true" t="shared" si="8" ref="BK112:BK118">ROUND(L112*K112,3)</f>
        <v>0</v>
      </c>
      <c r="BL112" s="7" t="s">
        <v>91</v>
      </c>
      <c r="BM112" s="7" t="s">
        <v>327</v>
      </c>
    </row>
    <row r="113" spans="2:65" s="1" customFormat="1" ht="22.5" customHeight="1">
      <c r="B113" s="84"/>
      <c r="C113" s="95" t="s">
        <v>41</v>
      </c>
      <c r="D113" s="95" t="s">
        <v>127</v>
      </c>
      <c r="E113" s="96" t="s">
        <v>328</v>
      </c>
      <c r="F113" s="107" t="s">
        <v>329</v>
      </c>
      <c r="G113" s="108"/>
      <c r="H113" s="108"/>
      <c r="I113" s="108"/>
      <c r="J113" s="97" t="s">
        <v>330</v>
      </c>
      <c r="K113" s="98">
        <v>1</v>
      </c>
      <c r="L113" s="109"/>
      <c r="M113" s="108"/>
      <c r="N113" s="109"/>
      <c r="O113" s="116"/>
      <c r="P113" s="116"/>
      <c r="Q113" s="116"/>
      <c r="R113" s="89"/>
      <c r="T113" s="90" t="s">
        <v>1</v>
      </c>
      <c r="U113" s="24" t="s">
        <v>26</v>
      </c>
      <c r="V113" s="91">
        <v>0</v>
      </c>
      <c r="W113" s="91">
        <f t="shared" si="0"/>
        <v>0</v>
      </c>
      <c r="X113" s="91">
        <v>0</v>
      </c>
      <c r="Y113" s="91">
        <f t="shared" si="1"/>
        <v>0</v>
      </c>
      <c r="Z113" s="91">
        <v>0</v>
      </c>
      <c r="AA113" s="92">
        <f t="shared" si="2"/>
        <v>0</v>
      </c>
      <c r="AR113" s="7" t="s">
        <v>117</v>
      </c>
      <c r="AT113" s="7" t="s">
        <v>127</v>
      </c>
      <c r="AU113" s="7" t="s">
        <v>42</v>
      </c>
      <c r="AY113" s="7" t="s">
        <v>86</v>
      </c>
      <c r="BE113" s="93">
        <f t="shared" si="3"/>
        <v>0</v>
      </c>
      <c r="BF113" s="93">
        <f t="shared" si="4"/>
        <v>0</v>
      </c>
      <c r="BG113" s="93">
        <f t="shared" si="5"/>
        <v>0</v>
      </c>
      <c r="BH113" s="93">
        <f t="shared" si="6"/>
        <v>0</v>
      </c>
      <c r="BI113" s="93">
        <f t="shared" si="7"/>
        <v>0</v>
      </c>
      <c r="BJ113" s="7" t="s">
        <v>92</v>
      </c>
      <c r="BK113" s="94">
        <f t="shared" si="8"/>
        <v>0</v>
      </c>
      <c r="BL113" s="7" t="s">
        <v>91</v>
      </c>
      <c r="BM113" s="7" t="s">
        <v>331</v>
      </c>
    </row>
    <row r="114" spans="2:65" s="1" customFormat="1" ht="22.5" customHeight="1">
      <c r="B114" s="84"/>
      <c r="C114" s="95" t="s">
        <v>92</v>
      </c>
      <c r="D114" s="95" t="s">
        <v>127</v>
      </c>
      <c r="E114" s="96" t="s">
        <v>332</v>
      </c>
      <c r="F114" s="107" t="s">
        <v>333</v>
      </c>
      <c r="G114" s="108"/>
      <c r="H114" s="108"/>
      <c r="I114" s="108"/>
      <c r="J114" s="97" t="s">
        <v>299</v>
      </c>
      <c r="K114" s="98">
        <v>1</v>
      </c>
      <c r="L114" s="109"/>
      <c r="M114" s="108"/>
      <c r="N114" s="109"/>
      <c r="O114" s="116"/>
      <c r="P114" s="116"/>
      <c r="Q114" s="116"/>
      <c r="R114" s="89"/>
      <c r="T114" s="90" t="s">
        <v>1</v>
      </c>
      <c r="U114" s="24" t="s">
        <v>26</v>
      </c>
      <c r="V114" s="91">
        <v>0</v>
      </c>
      <c r="W114" s="91">
        <f t="shared" si="0"/>
        <v>0</v>
      </c>
      <c r="X114" s="91">
        <v>0</v>
      </c>
      <c r="Y114" s="91">
        <f t="shared" si="1"/>
        <v>0</v>
      </c>
      <c r="Z114" s="91">
        <v>0</v>
      </c>
      <c r="AA114" s="92">
        <f t="shared" si="2"/>
        <v>0</v>
      </c>
      <c r="AR114" s="7" t="s">
        <v>117</v>
      </c>
      <c r="AT114" s="7" t="s">
        <v>127</v>
      </c>
      <c r="AU114" s="7" t="s">
        <v>42</v>
      </c>
      <c r="AY114" s="7" t="s">
        <v>86</v>
      </c>
      <c r="BE114" s="93">
        <f t="shared" si="3"/>
        <v>0</v>
      </c>
      <c r="BF114" s="93">
        <f t="shared" si="4"/>
        <v>0</v>
      </c>
      <c r="BG114" s="93">
        <f t="shared" si="5"/>
        <v>0</v>
      </c>
      <c r="BH114" s="93">
        <f t="shared" si="6"/>
        <v>0</v>
      </c>
      <c r="BI114" s="93">
        <f t="shared" si="7"/>
        <v>0</v>
      </c>
      <c r="BJ114" s="7" t="s">
        <v>92</v>
      </c>
      <c r="BK114" s="94">
        <f t="shared" si="8"/>
        <v>0</v>
      </c>
      <c r="BL114" s="7" t="s">
        <v>91</v>
      </c>
      <c r="BM114" s="7" t="s">
        <v>334</v>
      </c>
    </row>
    <row r="115" spans="2:65" s="1" customFormat="1" ht="22.5" customHeight="1">
      <c r="B115" s="84"/>
      <c r="C115" s="95" t="s">
        <v>41</v>
      </c>
      <c r="D115" s="95" t="s">
        <v>127</v>
      </c>
      <c r="E115" s="96" t="s">
        <v>335</v>
      </c>
      <c r="F115" s="107" t="s">
        <v>336</v>
      </c>
      <c r="G115" s="108"/>
      <c r="H115" s="108"/>
      <c r="I115" s="108"/>
      <c r="J115" s="97" t="s">
        <v>299</v>
      </c>
      <c r="K115" s="98">
        <v>1</v>
      </c>
      <c r="L115" s="109"/>
      <c r="M115" s="108"/>
      <c r="N115" s="109"/>
      <c r="O115" s="116"/>
      <c r="P115" s="116"/>
      <c r="Q115" s="116"/>
      <c r="R115" s="89"/>
      <c r="T115" s="90" t="s">
        <v>1</v>
      </c>
      <c r="U115" s="24" t="s">
        <v>26</v>
      </c>
      <c r="V115" s="91">
        <v>0</v>
      </c>
      <c r="W115" s="91">
        <f t="shared" si="0"/>
        <v>0</v>
      </c>
      <c r="X115" s="91">
        <v>0</v>
      </c>
      <c r="Y115" s="91">
        <f t="shared" si="1"/>
        <v>0</v>
      </c>
      <c r="Z115" s="91">
        <v>0</v>
      </c>
      <c r="AA115" s="92">
        <f t="shared" si="2"/>
        <v>0</v>
      </c>
      <c r="AR115" s="7" t="s">
        <v>117</v>
      </c>
      <c r="AT115" s="7" t="s">
        <v>127</v>
      </c>
      <c r="AU115" s="7" t="s">
        <v>42</v>
      </c>
      <c r="AY115" s="7" t="s">
        <v>86</v>
      </c>
      <c r="BE115" s="93">
        <f t="shared" si="3"/>
        <v>0</v>
      </c>
      <c r="BF115" s="93">
        <f t="shared" si="4"/>
        <v>0</v>
      </c>
      <c r="BG115" s="93">
        <f t="shared" si="5"/>
        <v>0</v>
      </c>
      <c r="BH115" s="93">
        <f t="shared" si="6"/>
        <v>0</v>
      </c>
      <c r="BI115" s="93">
        <f t="shared" si="7"/>
        <v>0</v>
      </c>
      <c r="BJ115" s="7" t="s">
        <v>92</v>
      </c>
      <c r="BK115" s="94">
        <f t="shared" si="8"/>
        <v>0</v>
      </c>
      <c r="BL115" s="7" t="s">
        <v>91</v>
      </c>
      <c r="BM115" s="7" t="s">
        <v>337</v>
      </c>
    </row>
    <row r="116" spans="2:65" s="1" customFormat="1" ht="22.5" customHeight="1">
      <c r="B116" s="84"/>
      <c r="C116" s="95" t="s">
        <v>41</v>
      </c>
      <c r="D116" s="95" t="s">
        <v>127</v>
      </c>
      <c r="E116" s="96" t="s">
        <v>338</v>
      </c>
      <c r="F116" s="107" t="s">
        <v>339</v>
      </c>
      <c r="G116" s="108"/>
      <c r="H116" s="108"/>
      <c r="I116" s="108"/>
      <c r="J116" s="97" t="s">
        <v>299</v>
      </c>
      <c r="K116" s="98">
        <v>8</v>
      </c>
      <c r="L116" s="109"/>
      <c r="M116" s="108"/>
      <c r="N116" s="109"/>
      <c r="O116" s="116"/>
      <c r="P116" s="116"/>
      <c r="Q116" s="116"/>
      <c r="R116" s="89"/>
      <c r="T116" s="90" t="s">
        <v>1</v>
      </c>
      <c r="U116" s="24" t="s">
        <v>26</v>
      </c>
      <c r="V116" s="91">
        <v>0</v>
      </c>
      <c r="W116" s="91">
        <f t="shared" si="0"/>
        <v>0</v>
      </c>
      <c r="X116" s="91">
        <v>0</v>
      </c>
      <c r="Y116" s="91">
        <f t="shared" si="1"/>
        <v>0</v>
      </c>
      <c r="Z116" s="91">
        <v>0</v>
      </c>
      <c r="AA116" s="92">
        <f t="shared" si="2"/>
        <v>0</v>
      </c>
      <c r="AR116" s="7" t="s">
        <v>117</v>
      </c>
      <c r="AT116" s="7" t="s">
        <v>127</v>
      </c>
      <c r="AU116" s="7" t="s">
        <v>42</v>
      </c>
      <c r="AY116" s="7" t="s">
        <v>86</v>
      </c>
      <c r="BE116" s="93">
        <f t="shared" si="3"/>
        <v>0</v>
      </c>
      <c r="BF116" s="93">
        <f t="shared" si="4"/>
        <v>0</v>
      </c>
      <c r="BG116" s="93">
        <f t="shared" si="5"/>
        <v>0</v>
      </c>
      <c r="BH116" s="93">
        <f t="shared" si="6"/>
        <v>0</v>
      </c>
      <c r="BI116" s="93">
        <f t="shared" si="7"/>
        <v>0</v>
      </c>
      <c r="BJ116" s="7" t="s">
        <v>92</v>
      </c>
      <c r="BK116" s="94">
        <f t="shared" si="8"/>
        <v>0</v>
      </c>
      <c r="BL116" s="7" t="s">
        <v>91</v>
      </c>
      <c r="BM116" s="7" t="s">
        <v>340</v>
      </c>
    </row>
    <row r="117" spans="2:65" s="1" customFormat="1" ht="22.5" customHeight="1">
      <c r="B117" s="84"/>
      <c r="C117" s="85" t="s">
        <v>42</v>
      </c>
      <c r="D117" s="85" t="s">
        <v>87</v>
      </c>
      <c r="E117" s="86" t="s">
        <v>341</v>
      </c>
      <c r="F117" s="115" t="s">
        <v>342</v>
      </c>
      <c r="G117" s="116"/>
      <c r="H117" s="116"/>
      <c r="I117" s="116"/>
      <c r="J117" s="87" t="s">
        <v>299</v>
      </c>
      <c r="K117" s="88">
        <v>1</v>
      </c>
      <c r="L117" s="117"/>
      <c r="M117" s="116"/>
      <c r="N117" s="117"/>
      <c r="O117" s="116"/>
      <c r="P117" s="116"/>
      <c r="Q117" s="116"/>
      <c r="R117" s="89"/>
      <c r="T117" s="90" t="s">
        <v>1</v>
      </c>
      <c r="U117" s="24" t="s">
        <v>26</v>
      </c>
      <c r="V117" s="91">
        <v>0</v>
      </c>
      <c r="W117" s="91">
        <f t="shared" si="0"/>
        <v>0</v>
      </c>
      <c r="X117" s="91">
        <v>0</v>
      </c>
      <c r="Y117" s="91">
        <f t="shared" si="1"/>
        <v>0</v>
      </c>
      <c r="Z117" s="91">
        <v>0</v>
      </c>
      <c r="AA117" s="92">
        <f t="shared" si="2"/>
        <v>0</v>
      </c>
      <c r="AR117" s="7" t="s">
        <v>91</v>
      </c>
      <c r="AT117" s="7" t="s">
        <v>87</v>
      </c>
      <c r="AU117" s="7" t="s">
        <v>42</v>
      </c>
      <c r="AY117" s="7" t="s">
        <v>86</v>
      </c>
      <c r="BE117" s="93">
        <f t="shared" si="3"/>
        <v>0</v>
      </c>
      <c r="BF117" s="93">
        <f t="shared" si="4"/>
        <v>0</v>
      </c>
      <c r="BG117" s="93">
        <f t="shared" si="5"/>
        <v>0</v>
      </c>
      <c r="BH117" s="93">
        <f t="shared" si="6"/>
        <v>0</v>
      </c>
      <c r="BI117" s="93">
        <f t="shared" si="7"/>
        <v>0</v>
      </c>
      <c r="BJ117" s="7" t="s">
        <v>92</v>
      </c>
      <c r="BK117" s="94">
        <f t="shared" si="8"/>
        <v>0</v>
      </c>
      <c r="BL117" s="7" t="s">
        <v>91</v>
      </c>
      <c r="BM117" s="7" t="s">
        <v>343</v>
      </c>
    </row>
    <row r="118" spans="2:65" s="1" customFormat="1" ht="44.25" customHeight="1">
      <c r="B118" s="84"/>
      <c r="C118" s="85" t="s">
        <v>41</v>
      </c>
      <c r="D118" s="85" t="s">
        <v>87</v>
      </c>
      <c r="E118" s="86" t="s">
        <v>344</v>
      </c>
      <c r="F118" s="115" t="s">
        <v>345</v>
      </c>
      <c r="G118" s="116"/>
      <c r="H118" s="116"/>
      <c r="I118" s="116"/>
      <c r="J118" s="87" t="s">
        <v>346</v>
      </c>
      <c r="K118" s="88">
        <v>20</v>
      </c>
      <c r="L118" s="117"/>
      <c r="M118" s="116"/>
      <c r="N118" s="117"/>
      <c r="O118" s="116"/>
      <c r="P118" s="116"/>
      <c r="Q118" s="116"/>
      <c r="R118" s="89"/>
      <c r="T118" s="90" t="s">
        <v>1</v>
      </c>
      <c r="U118" s="99" t="s">
        <v>26</v>
      </c>
      <c r="V118" s="100">
        <v>0</v>
      </c>
      <c r="W118" s="100">
        <f t="shared" si="0"/>
        <v>0</v>
      </c>
      <c r="X118" s="100">
        <v>0</v>
      </c>
      <c r="Y118" s="100">
        <f t="shared" si="1"/>
        <v>0</v>
      </c>
      <c r="Z118" s="100">
        <v>0</v>
      </c>
      <c r="AA118" s="101">
        <f t="shared" si="2"/>
        <v>0</v>
      </c>
      <c r="AR118" s="7" t="s">
        <v>91</v>
      </c>
      <c r="AT118" s="7" t="s">
        <v>87</v>
      </c>
      <c r="AU118" s="7" t="s">
        <v>42</v>
      </c>
      <c r="AY118" s="7" t="s">
        <v>86</v>
      </c>
      <c r="BE118" s="93">
        <f t="shared" si="3"/>
        <v>0</v>
      </c>
      <c r="BF118" s="93">
        <f t="shared" si="4"/>
        <v>0</v>
      </c>
      <c r="BG118" s="93">
        <f t="shared" si="5"/>
        <v>0</v>
      </c>
      <c r="BH118" s="93">
        <f t="shared" si="6"/>
        <v>0</v>
      </c>
      <c r="BI118" s="93">
        <f t="shared" si="7"/>
        <v>0</v>
      </c>
      <c r="BJ118" s="7" t="s">
        <v>92</v>
      </c>
      <c r="BK118" s="94">
        <f t="shared" si="8"/>
        <v>0</v>
      </c>
      <c r="BL118" s="7" t="s">
        <v>91</v>
      </c>
      <c r="BM118" s="7" t="s">
        <v>347</v>
      </c>
    </row>
    <row r="119" spans="2:18" s="1" customFormat="1" ht="6.7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</sheetData>
  <sheetProtection/>
  <mergeCells count="7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109:Q109"/>
    <mergeCell ref="N89:Q89"/>
    <mergeCell ref="N91:Q91"/>
    <mergeCell ref="L93:Q93"/>
    <mergeCell ref="C99:Q99"/>
    <mergeCell ref="F101:P101"/>
    <mergeCell ref="F102:P102"/>
    <mergeCell ref="L112:M112"/>
    <mergeCell ref="N112:Q112"/>
    <mergeCell ref="F113:I113"/>
    <mergeCell ref="L113:M113"/>
    <mergeCell ref="N113:Q113"/>
    <mergeCell ref="M104:P104"/>
    <mergeCell ref="M106:Q106"/>
    <mergeCell ref="M107:Q107"/>
    <mergeCell ref="F109:I109"/>
    <mergeCell ref="L109:M109"/>
    <mergeCell ref="H1:K1"/>
    <mergeCell ref="F116:I116"/>
    <mergeCell ref="L116:M116"/>
    <mergeCell ref="N116:Q116"/>
    <mergeCell ref="F117:I117"/>
    <mergeCell ref="L117:M117"/>
    <mergeCell ref="N117:Q117"/>
    <mergeCell ref="F114:I114"/>
    <mergeCell ref="L114:M114"/>
    <mergeCell ref="N114:Q114"/>
    <mergeCell ref="S2:AC2"/>
    <mergeCell ref="F118:I118"/>
    <mergeCell ref="L118:M118"/>
    <mergeCell ref="N118:Q118"/>
    <mergeCell ref="N110:Q110"/>
    <mergeCell ref="N111:Q111"/>
    <mergeCell ref="F115:I115"/>
    <mergeCell ref="L115:M115"/>
    <mergeCell ref="N115:Q115"/>
    <mergeCell ref="F112:I112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09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1200" verticalDpi="12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8"/>
  <sheetViews>
    <sheetView showGridLines="0" tabSelected="1" zoomScalePageLayoutView="0" workbookViewId="0" topLeftCell="A1">
      <pane ySplit="1" topLeftCell="A83" activePane="bottomLeft" state="frozen"/>
      <selection pane="topLeft" activeCell="A1" sqref="A1"/>
      <selection pane="bottomLeft" activeCell="F117" sqref="F117:I1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05"/>
      <c r="B1" s="102"/>
      <c r="C1" s="102"/>
      <c r="D1" s="103" t="s">
        <v>0</v>
      </c>
      <c r="E1" s="102"/>
      <c r="F1" s="104" t="s">
        <v>368</v>
      </c>
      <c r="G1" s="104"/>
      <c r="H1" s="110" t="s">
        <v>369</v>
      </c>
      <c r="I1" s="110"/>
      <c r="J1" s="110"/>
      <c r="K1" s="110"/>
      <c r="L1" s="104" t="s">
        <v>370</v>
      </c>
      <c r="M1" s="102"/>
      <c r="N1" s="102"/>
      <c r="O1" s="103" t="s">
        <v>50</v>
      </c>
      <c r="P1" s="102"/>
      <c r="Q1" s="102"/>
      <c r="R1" s="102"/>
      <c r="S1" s="104" t="s">
        <v>371</v>
      </c>
      <c r="T1" s="104"/>
      <c r="U1" s="105"/>
      <c r="V1" s="10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52" t="s">
        <v>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S2" s="111" t="s">
        <v>4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  <c r="AT2" s="7" t="s">
        <v>47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41</v>
      </c>
    </row>
    <row r="4" spans="2:46" ht="36.75" customHeight="1">
      <c r="B4" s="11"/>
      <c r="C4" s="130" t="s">
        <v>373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3"/>
      <c r="T4" s="14" t="s">
        <v>6</v>
      </c>
      <c r="AT4" s="7" t="s">
        <v>2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4.75" customHeight="1">
      <c r="B6" s="11"/>
      <c r="C6" s="12"/>
      <c r="D6" s="17" t="s">
        <v>7</v>
      </c>
      <c r="E6" s="12"/>
      <c r="F6" s="132" t="s">
        <v>372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2"/>
      <c r="R6" s="13"/>
    </row>
    <row r="7" spans="2:18" s="1" customFormat="1" ht="32.25" customHeight="1">
      <c r="B7" s="19"/>
      <c r="C7" s="20"/>
      <c r="D7" s="16" t="s">
        <v>51</v>
      </c>
      <c r="E7" s="20"/>
      <c r="F7" s="154" t="s">
        <v>348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0"/>
      <c r="R7" s="21"/>
    </row>
    <row r="8" spans="2:18" s="1" customFormat="1" ht="14.25" customHeight="1">
      <c r="B8" s="19"/>
      <c r="C8" s="20"/>
      <c r="D8" s="17" t="s">
        <v>8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9</v>
      </c>
      <c r="N8" s="20"/>
      <c r="O8" s="15" t="s">
        <v>1</v>
      </c>
      <c r="P8" s="20"/>
      <c r="Q8" s="20"/>
      <c r="R8" s="21"/>
    </row>
    <row r="9" spans="2:18" s="1" customFormat="1" ht="14.25" customHeight="1">
      <c r="B9" s="19"/>
      <c r="C9" s="20"/>
      <c r="D9" s="17" t="s">
        <v>10</v>
      </c>
      <c r="E9" s="20"/>
      <c r="F9" s="15" t="s">
        <v>18</v>
      </c>
      <c r="G9" s="20"/>
      <c r="H9" s="20"/>
      <c r="I9" s="20"/>
      <c r="J9" s="20"/>
      <c r="K9" s="20"/>
      <c r="L9" s="20"/>
      <c r="M9" s="17" t="s">
        <v>12</v>
      </c>
      <c r="N9" s="20"/>
      <c r="O9" s="134">
        <v>43857</v>
      </c>
      <c r="P9" s="131"/>
      <c r="Q9" s="20"/>
      <c r="R9" s="21"/>
    </row>
    <row r="10" spans="2:18" s="1" customFormat="1" ht="10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25" customHeight="1">
      <c r="B11" s="19"/>
      <c r="C11" s="20"/>
      <c r="D11" s="17" t="s">
        <v>13</v>
      </c>
      <c r="E11" s="20"/>
      <c r="F11" s="20"/>
      <c r="G11" s="20"/>
      <c r="H11" s="20"/>
      <c r="I11" s="20"/>
      <c r="J11" s="20"/>
      <c r="K11" s="20"/>
      <c r="L11" s="20"/>
      <c r="M11" s="17" t="s">
        <v>14</v>
      </c>
      <c r="N11" s="20"/>
      <c r="O11" s="135"/>
      <c r="P11" s="131"/>
      <c r="Q11" s="20"/>
      <c r="R11" s="21"/>
    </row>
    <row r="12" spans="2:18" s="1" customFormat="1" ht="18" customHeight="1">
      <c r="B12" s="19"/>
      <c r="C12" s="20"/>
      <c r="D12" s="20"/>
      <c r="E12" s="15"/>
      <c r="F12" s="20"/>
      <c r="G12" s="20"/>
      <c r="H12" s="20"/>
      <c r="I12" s="20"/>
      <c r="J12" s="20"/>
      <c r="K12" s="20"/>
      <c r="L12" s="20"/>
      <c r="M12" s="17" t="s">
        <v>16</v>
      </c>
      <c r="N12" s="20"/>
      <c r="O12" s="135"/>
      <c r="P12" s="131"/>
      <c r="Q12" s="20"/>
      <c r="R12" s="21"/>
    </row>
    <row r="13" spans="2:18" s="1" customFormat="1" ht="6.7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25" customHeight="1">
      <c r="B14" s="19"/>
      <c r="C14" s="20"/>
      <c r="D14" s="17" t="s">
        <v>17</v>
      </c>
      <c r="E14" s="20"/>
      <c r="F14" s="20"/>
      <c r="G14" s="20"/>
      <c r="H14" s="20"/>
      <c r="I14" s="20"/>
      <c r="J14" s="20"/>
      <c r="K14" s="20"/>
      <c r="L14" s="20"/>
      <c r="M14" s="17" t="s">
        <v>14</v>
      </c>
      <c r="N14" s="20"/>
      <c r="O14" s="135"/>
      <c r="P14" s="131"/>
      <c r="Q14" s="20"/>
      <c r="R14" s="21"/>
    </row>
    <row r="15" spans="2:18" s="1" customFormat="1" ht="18" customHeight="1">
      <c r="B15" s="19"/>
      <c r="C15" s="20"/>
      <c r="D15" s="20"/>
      <c r="E15" s="15"/>
      <c r="F15" s="20"/>
      <c r="G15" s="20"/>
      <c r="H15" s="20"/>
      <c r="I15" s="20"/>
      <c r="J15" s="20"/>
      <c r="K15" s="20"/>
      <c r="L15" s="20"/>
      <c r="M15" s="17" t="s">
        <v>16</v>
      </c>
      <c r="N15" s="20"/>
      <c r="O15" s="135"/>
      <c r="P15" s="131"/>
      <c r="Q15" s="20"/>
      <c r="R15" s="21"/>
    </row>
    <row r="16" spans="2:18" s="1" customFormat="1" ht="6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2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14</v>
      </c>
      <c r="N17" s="20"/>
      <c r="O17" s="135"/>
      <c r="P17" s="131"/>
      <c r="Q17" s="20"/>
      <c r="R17" s="21"/>
    </row>
    <row r="18" spans="2:18" s="1" customFormat="1" ht="18" customHeight="1">
      <c r="B18" s="19"/>
      <c r="C18" s="20"/>
      <c r="D18" s="20"/>
      <c r="E18" s="15"/>
      <c r="F18" s="20"/>
      <c r="G18" s="20"/>
      <c r="H18" s="20"/>
      <c r="I18" s="20"/>
      <c r="J18" s="20"/>
      <c r="K18" s="20"/>
      <c r="L18" s="20"/>
      <c r="M18" s="17" t="s">
        <v>16</v>
      </c>
      <c r="N18" s="20"/>
      <c r="O18" s="135"/>
      <c r="P18" s="131"/>
      <c r="Q18" s="20"/>
      <c r="R18" s="21"/>
    </row>
    <row r="19" spans="2:18" s="1" customFormat="1" ht="6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2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14</v>
      </c>
      <c r="N20" s="20"/>
      <c r="O20" s="135"/>
      <c r="P20" s="131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16</v>
      </c>
      <c r="N21" s="20"/>
      <c r="O21" s="135"/>
      <c r="P21" s="131"/>
      <c r="Q21" s="20"/>
      <c r="R21" s="21"/>
    </row>
    <row r="22" spans="2:18" s="1" customFormat="1" ht="6.7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2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49" t="s">
        <v>1</v>
      </c>
      <c r="F24" s="131"/>
      <c r="G24" s="131"/>
      <c r="H24" s="131"/>
      <c r="I24" s="131"/>
      <c r="J24" s="131"/>
      <c r="K24" s="131"/>
      <c r="L24" s="131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25" customHeight="1">
      <c r="B27" s="19"/>
      <c r="C27" s="20"/>
      <c r="D27" s="49" t="s">
        <v>55</v>
      </c>
      <c r="E27" s="20"/>
      <c r="F27" s="20"/>
      <c r="G27" s="20"/>
      <c r="H27" s="20"/>
      <c r="I27" s="20"/>
      <c r="J27" s="20"/>
      <c r="K27" s="20"/>
      <c r="L27" s="20"/>
      <c r="M27" s="150"/>
      <c r="N27" s="131"/>
      <c r="O27" s="131"/>
      <c r="P27" s="131"/>
      <c r="Q27" s="20"/>
      <c r="R27" s="21"/>
    </row>
    <row r="28" spans="2:18" s="1" customFormat="1" ht="14.25" customHeight="1">
      <c r="B28" s="19"/>
      <c r="C28" s="20"/>
      <c r="D28" s="18" t="s">
        <v>56</v>
      </c>
      <c r="E28" s="20"/>
      <c r="F28" s="20"/>
      <c r="G28" s="20"/>
      <c r="H28" s="20"/>
      <c r="I28" s="20"/>
      <c r="J28" s="20"/>
      <c r="K28" s="20"/>
      <c r="L28" s="20"/>
      <c r="M28" s="150">
        <f>N92</f>
        <v>0</v>
      </c>
      <c r="N28" s="131"/>
      <c r="O28" s="131"/>
      <c r="P28" s="131"/>
      <c r="Q28" s="20"/>
      <c r="R28" s="21"/>
    </row>
    <row r="29" spans="2:18" s="1" customFormat="1" ht="6.7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4.75" customHeight="1">
      <c r="B30" s="19"/>
      <c r="C30" s="20"/>
      <c r="D30" s="50" t="s">
        <v>22</v>
      </c>
      <c r="E30" s="20"/>
      <c r="F30" s="20"/>
      <c r="G30" s="20"/>
      <c r="H30" s="20"/>
      <c r="I30" s="20"/>
      <c r="J30" s="20"/>
      <c r="K30" s="20"/>
      <c r="L30" s="20"/>
      <c r="M30" s="151">
        <f>ROUND(M27+M28,2)</f>
        <v>0</v>
      </c>
      <c r="N30" s="131"/>
      <c r="O30" s="131"/>
      <c r="P30" s="131"/>
      <c r="Q30" s="20"/>
      <c r="R30" s="21"/>
    </row>
    <row r="31" spans="2:18" s="1" customFormat="1" ht="6.7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25" customHeight="1">
      <c r="B32" s="19"/>
      <c r="C32" s="20"/>
      <c r="D32" s="22" t="s">
        <v>23</v>
      </c>
      <c r="E32" s="22" t="s">
        <v>24</v>
      </c>
      <c r="F32" s="23">
        <v>0.2</v>
      </c>
      <c r="G32" s="51" t="s">
        <v>25</v>
      </c>
      <c r="H32" s="145">
        <f>ROUND((SUM(BE92:BE93)+SUM(BE111:BE117)),2)</f>
        <v>0</v>
      </c>
      <c r="I32" s="131"/>
      <c r="J32" s="131"/>
      <c r="K32" s="20"/>
      <c r="L32" s="20"/>
      <c r="M32" s="145">
        <f>ROUND(ROUND((SUM(BE92:BE93)+SUM(BE111:BE117)),2)*F32,2)</f>
        <v>0</v>
      </c>
      <c r="N32" s="131"/>
      <c r="O32" s="131"/>
      <c r="P32" s="131"/>
      <c r="Q32" s="20"/>
      <c r="R32" s="21"/>
    </row>
    <row r="33" spans="2:18" s="1" customFormat="1" ht="14.25" customHeight="1">
      <c r="B33" s="19"/>
      <c r="C33" s="20"/>
      <c r="D33" s="20"/>
      <c r="E33" s="22" t="s">
        <v>26</v>
      </c>
      <c r="F33" s="23">
        <v>0.2</v>
      </c>
      <c r="G33" s="51" t="s">
        <v>25</v>
      </c>
      <c r="H33" s="145">
        <f>ROUND((SUM(BF92:BF93)+SUM(BF111:BF117)),2)</f>
        <v>0</v>
      </c>
      <c r="I33" s="131"/>
      <c r="J33" s="131"/>
      <c r="K33" s="20"/>
      <c r="L33" s="20"/>
      <c r="M33" s="145">
        <f>ROUND(ROUND((SUM(BF92:BF93)+SUM(BF111:BF117)),2)*F33,2)</f>
        <v>0</v>
      </c>
      <c r="N33" s="131"/>
      <c r="O33" s="131"/>
      <c r="P33" s="131"/>
      <c r="Q33" s="20"/>
      <c r="R33" s="21"/>
    </row>
    <row r="34" spans="2:18" s="1" customFormat="1" ht="14.25" customHeight="1" hidden="1">
      <c r="B34" s="19"/>
      <c r="C34" s="20"/>
      <c r="D34" s="20"/>
      <c r="E34" s="22" t="s">
        <v>27</v>
      </c>
      <c r="F34" s="23">
        <v>0.2</v>
      </c>
      <c r="G34" s="51" t="s">
        <v>25</v>
      </c>
      <c r="H34" s="145">
        <f>ROUND((SUM(BG92:BG93)+SUM(BG111:BG117)),2)</f>
        <v>0</v>
      </c>
      <c r="I34" s="131"/>
      <c r="J34" s="131"/>
      <c r="K34" s="20"/>
      <c r="L34" s="20"/>
      <c r="M34" s="145">
        <v>0</v>
      </c>
      <c r="N34" s="131"/>
      <c r="O34" s="131"/>
      <c r="P34" s="131"/>
      <c r="Q34" s="20"/>
      <c r="R34" s="21"/>
    </row>
    <row r="35" spans="2:18" s="1" customFormat="1" ht="14.25" customHeight="1" hidden="1">
      <c r="B35" s="19"/>
      <c r="C35" s="20"/>
      <c r="D35" s="20"/>
      <c r="E35" s="22" t="s">
        <v>28</v>
      </c>
      <c r="F35" s="23">
        <v>0.2</v>
      </c>
      <c r="G35" s="51" t="s">
        <v>25</v>
      </c>
      <c r="H35" s="145">
        <f>ROUND((SUM(BH92:BH93)+SUM(BH111:BH117)),2)</f>
        <v>0</v>
      </c>
      <c r="I35" s="131"/>
      <c r="J35" s="131"/>
      <c r="K35" s="20"/>
      <c r="L35" s="20"/>
      <c r="M35" s="145">
        <v>0</v>
      </c>
      <c r="N35" s="131"/>
      <c r="O35" s="131"/>
      <c r="P35" s="131"/>
      <c r="Q35" s="20"/>
      <c r="R35" s="21"/>
    </row>
    <row r="36" spans="2:18" s="1" customFormat="1" ht="14.25" customHeight="1" hidden="1">
      <c r="B36" s="19"/>
      <c r="C36" s="20"/>
      <c r="D36" s="20"/>
      <c r="E36" s="22" t="s">
        <v>29</v>
      </c>
      <c r="F36" s="23">
        <v>0</v>
      </c>
      <c r="G36" s="51" t="s">
        <v>25</v>
      </c>
      <c r="H36" s="145">
        <f>ROUND((SUM(BI92:BI93)+SUM(BI111:BI117)),2)</f>
        <v>0</v>
      </c>
      <c r="I36" s="131"/>
      <c r="J36" s="131"/>
      <c r="K36" s="20"/>
      <c r="L36" s="20"/>
      <c r="M36" s="145">
        <v>0</v>
      </c>
      <c r="N36" s="131"/>
      <c r="O36" s="131"/>
      <c r="P36" s="131"/>
      <c r="Q36" s="20"/>
      <c r="R36" s="21"/>
    </row>
    <row r="37" spans="2:18" s="1" customFormat="1" ht="6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4.75" customHeight="1">
      <c r="B38" s="19"/>
      <c r="C38" s="48"/>
      <c r="D38" s="52" t="s">
        <v>30</v>
      </c>
      <c r="E38" s="41"/>
      <c r="F38" s="41"/>
      <c r="G38" s="53" t="s">
        <v>31</v>
      </c>
      <c r="H38" s="54" t="s">
        <v>32</v>
      </c>
      <c r="I38" s="41"/>
      <c r="J38" s="41"/>
      <c r="K38" s="41"/>
      <c r="L38" s="146">
        <f>SUM(M30:M36)</f>
        <v>0</v>
      </c>
      <c r="M38" s="147"/>
      <c r="N38" s="147"/>
      <c r="O38" s="147"/>
      <c r="P38" s="148"/>
      <c r="Q38" s="48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7.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 hidden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 hidden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 hidden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 hidden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 hidden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 hidden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 hidden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 hidden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 hidden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2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7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75" customHeight="1">
      <c r="B76" s="19"/>
      <c r="C76" s="130" t="s">
        <v>373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7</v>
      </c>
      <c r="D78" s="20"/>
      <c r="E78" s="20"/>
      <c r="F78" s="132" t="str">
        <f>F6</f>
        <v>Rekonštrukcia objektu Robotnícky dom - III etapa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20"/>
      <c r="R78" s="21"/>
    </row>
    <row r="79" spans="2:18" s="1" customFormat="1" ht="36.75" customHeight="1">
      <c r="B79" s="19"/>
      <c r="C79" s="40" t="s">
        <v>51</v>
      </c>
      <c r="D79" s="20"/>
      <c r="E79" s="20"/>
      <c r="F79" s="133" t="str">
        <f>F7</f>
        <v>Elektro - Elektroinštalácia a bleskozvod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20"/>
      <c r="R79" s="21"/>
    </row>
    <row r="80" spans="2:18" s="1" customFormat="1" ht="6.7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10</v>
      </c>
      <c r="D81" s="20"/>
      <c r="E81" s="20"/>
      <c r="F81" s="15" t="str">
        <f>F9</f>
        <v> </v>
      </c>
      <c r="G81" s="20"/>
      <c r="H81" s="20"/>
      <c r="I81" s="20"/>
      <c r="J81" s="20"/>
      <c r="K81" s="17" t="s">
        <v>12</v>
      </c>
      <c r="L81" s="20"/>
      <c r="M81" s="134">
        <f>IF(O9="","",O9)</f>
        <v>43857</v>
      </c>
      <c r="N81" s="131"/>
      <c r="O81" s="131"/>
      <c r="P81" s="131"/>
      <c r="Q81" s="20"/>
      <c r="R81" s="21"/>
    </row>
    <row r="82" spans="2:18" s="1" customFormat="1" ht="6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13</v>
      </c>
      <c r="D83" s="20"/>
      <c r="E83" s="20"/>
      <c r="F83" s="15">
        <f>E12</f>
        <v>0</v>
      </c>
      <c r="G83" s="20"/>
      <c r="H83" s="20"/>
      <c r="I83" s="20"/>
      <c r="J83" s="20"/>
      <c r="K83" s="17" t="s">
        <v>19</v>
      </c>
      <c r="L83" s="20"/>
      <c r="M83" s="135">
        <f>E18</f>
        <v>0</v>
      </c>
      <c r="N83" s="131"/>
      <c r="O83" s="131"/>
      <c r="P83" s="131"/>
      <c r="Q83" s="131"/>
      <c r="R83" s="21"/>
    </row>
    <row r="84" spans="2:18" s="1" customFormat="1" ht="14.25" customHeight="1">
      <c r="B84" s="19"/>
      <c r="C84" s="17" t="s">
        <v>17</v>
      </c>
      <c r="D84" s="20"/>
      <c r="E84" s="20"/>
      <c r="F84" s="15">
        <f>IF(E15="","",E15)</f>
      </c>
      <c r="G84" s="20"/>
      <c r="H84" s="20"/>
      <c r="I84" s="20"/>
      <c r="J84" s="20"/>
      <c r="K84" s="17" t="s">
        <v>20</v>
      </c>
      <c r="L84" s="20"/>
      <c r="M84" s="135">
        <f>E21</f>
        <v>0</v>
      </c>
      <c r="N84" s="131"/>
      <c r="O84" s="131"/>
      <c r="P84" s="131"/>
      <c r="Q84" s="131"/>
      <c r="R84" s="21"/>
    </row>
    <row r="85" spans="2:18" s="1" customFormat="1" ht="9.7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3" t="s">
        <v>58</v>
      </c>
      <c r="D86" s="142"/>
      <c r="E86" s="142"/>
      <c r="F86" s="142"/>
      <c r="G86" s="142"/>
      <c r="H86" s="48"/>
      <c r="I86" s="48"/>
      <c r="J86" s="48"/>
      <c r="K86" s="48"/>
      <c r="L86" s="48"/>
      <c r="M86" s="48"/>
      <c r="N86" s="143" t="s">
        <v>59</v>
      </c>
      <c r="O86" s="131"/>
      <c r="P86" s="131"/>
      <c r="Q86" s="131"/>
      <c r="R86" s="21"/>
    </row>
    <row r="87" spans="2:18" s="1" customFormat="1" ht="9.7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5" t="s">
        <v>60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4"/>
      <c r="O88" s="131"/>
      <c r="P88" s="131"/>
      <c r="Q88" s="131"/>
      <c r="R88" s="21"/>
      <c r="AU88" s="7" t="s">
        <v>61</v>
      </c>
    </row>
    <row r="89" spans="2:18" s="2" customFormat="1" ht="24.75" customHeight="1">
      <c r="B89" s="56"/>
      <c r="C89" s="57"/>
      <c r="D89" s="58" t="s">
        <v>349</v>
      </c>
      <c r="E89" s="57"/>
      <c r="F89" s="57"/>
      <c r="G89" s="57"/>
      <c r="H89" s="57"/>
      <c r="I89" s="57"/>
      <c r="J89" s="57"/>
      <c r="K89" s="57"/>
      <c r="L89" s="57"/>
      <c r="M89" s="57"/>
      <c r="N89" s="136"/>
      <c r="O89" s="137"/>
      <c r="P89" s="137"/>
      <c r="Q89" s="137"/>
      <c r="R89" s="59"/>
    </row>
    <row r="90" spans="2:18" s="2" customFormat="1" ht="24.75" customHeight="1">
      <c r="B90" s="56"/>
      <c r="C90" s="57"/>
      <c r="D90" s="58" t="s">
        <v>350</v>
      </c>
      <c r="E90" s="57"/>
      <c r="F90" s="57"/>
      <c r="G90" s="57"/>
      <c r="H90" s="57"/>
      <c r="I90" s="57"/>
      <c r="J90" s="57"/>
      <c r="K90" s="57"/>
      <c r="L90" s="57"/>
      <c r="M90" s="57"/>
      <c r="N90" s="136"/>
      <c r="O90" s="137"/>
      <c r="P90" s="137"/>
      <c r="Q90" s="137"/>
      <c r="R90" s="59"/>
    </row>
    <row r="91" spans="2:18" s="1" customFormat="1" ht="21.75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</row>
    <row r="92" spans="2:21" s="1" customFormat="1" ht="29.25" customHeight="1">
      <c r="B92" s="19"/>
      <c r="C92" s="55" t="s">
        <v>72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40">
        <v>0</v>
      </c>
      <c r="O92" s="131"/>
      <c r="P92" s="131"/>
      <c r="Q92" s="131"/>
      <c r="R92" s="21"/>
      <c r="T92" s="64"/>
      <c r="U92" s="65" t="s">
        <v>23</v>
      </c>
    </row>
    <row r="93" spans="2:18" s="1" customFormat="1" ht="18" customHeight="1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1"/>
    </row>
    <row r="94" spans="2:18" s="1" customFormat="1" ht="29.25" customHeight="1">
      <c r="B94" s="19"/>
      <c r="C94" s="47" t="s">
        <v>49</v>
      </c>
      <c r="D94" s="48"/>
      <c r="E94" s="48"/>
      <c r="F94" s="48"/>
      <c r="G94" s="48"/>
      <c r="H94" s="48"/>
      <c r="I94" s="48"/>
      <c r="J94" s="48"/>
      <c r="K94" s="48"/>
      <c r="L94" s="141">
        <f>ROUND(SUM(N88+N92),2)</f>
        <v>0</v>
      </c>
      <c r="M94" s="142"/>
      <c r="N94" s="142"/>
      <c r="O94" s="142"/>
      <c r="P94" s="142"/>
      <c r="Q94" s="142"/>
      <c r="R94" s="21"/>
    </row>
    <row r="95" spans="2:18" s="1" customFormat="1" ht="6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9" spans="2:18" s="1" customFormat="1" ht="6.7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</row>
    <row r="100" spans="2:18" s="1" customFormat="1" ht="36.75" customHeight="1">
      <c r="B100" s="19"/>
      <c r="C100" s="130" t="s">
        <v>373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21"/>
    </row>
    <row r="101" spans="2:18" s="1" customFormat="1" ht="6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1" customFormat="1" ht="30" customHeight="1">
      <c r="B102" s="19"/>
      <c r="C102" s="17" t="s">
        <v>7</v>
      </c>
      <c r="D102" s="20"/>
      <c r="E102" s="20"/>
      <c r="F102" s="132" t="str">
        <f>F6</f>
        <v>Rekonštrukcia objektu Robotnícky dom - III etapa</v>
      </c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20"/>
      <c r="R102" s="21"/>
    </row>
    <row r="103" spans="2:18" s="1" customFormat="1" ht="36.75" customHeight="1">
      <c r="B103" s="19"/>
      <c r="C103" s="40" t="s">
        <v>51</v>
      </c>
      <c r="D103" s="20"/>
      <c r="E103" s="20"/>
      <c r="F103" s="133" t="str">
        <f>F7</f>
        <v>Elektro - Elektroinštalácia a bleskozvod</v>
      </c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20"/>
      <c r="R103" s="21"/>
    </row>
    <row r="104" spans="2:18" s="1" customFormat="1" ht="6.75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2:18" s="1" customFormat="1" ht="18" customHeight="1">
      <c r="B105" s="19"/>
      <c r="C105" s="17" t="s">
        <v>10</v>
      </c>
      <c r="D105" s="20"/>
      <c r="E105" s="106" t="s">
        <v>53</v>
      </c>
      <c r="F105" s="15" t="str">
        <f>F9</f>
        <v> </v>
      </c>
      <c r="G105" s="20"/>
      <c r="H105" s="20"/>
      <c r="I105" s="20"/>
      <c r="J105" s="20"/>
      <c r="K105" s="17" t="s">
        <v>12</v>
      </c>
      <c r="L105" s="20"/>
      <c r="M105" s="134">
        <f>IF(O9="","",O9)</f>
        <v>43857</v>
      </c>
      <c r="N105" s="131"/>
      <c r="O105" s="131"/>
      <c r="P105" s="131"/>
      <c r="Q105" s="20"/>
      <c r="R105" s="21"/>
    </row>
    <row r="106" spans="2:18" s="1" customFormat="1" ht="6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2:18" s="1" customFormat="1" ht="15">
      <c r="B107" s="19"/>
      <c r="C107" s="17" t="s">
        <v>13</v>
      </c>
      <c r="D107" s="20"/>
      <c r="E107" s="20"/>
      <c r="F107" s="15"/>
      <c r="G107" s="20"/>
      <c r="H107" s="20"/>
      <c r="I107" s="20"/>
      <c r="J107" s="20"/>
      <c r="K107" s="17" t="s">
        <v>19</v>
      </c>
      <c r="L107" s="20"/>
      <c r="M107" s="135">
        <f>E18</f>
        <v>0</v>
      </c>
      <c r="N107" s="131"/>
      <c r="O107" s="131"/>
      <c r="P107" s="131"/>
      <c r="Q107" s="131"/>
      <c r="R107" s="21"/>
    </row>
    <row r="108" spans="2:18" s="1" customFormat="1" ht="14.25" customHeight="1">
      <c r="B108" s="19"/>
      <c r="C108" s="17" t="s">
        <v>17</v>
      </c>
      <c r="D108" s="20"/>
      <c r="E108" s="20"/>
      <c r="F108" s="15">
        <f>IF(E15="","",E15)</f>
      </c>
      <c r="G108" s="20"/>
      <c r="H108" s="20"/>
      <c r="I108" s="20"/>
      <c r="J108" s="20"/>
      <c r="K108" s="17" t="s">
        <v>20</v>
      </c>
      <c r="L108" s="20"/>
      <c r="M108" s="135" t="s">
        <v>54</v>
      </c>
      <c r="N108" s="131"/>
      <c r="O108" s="131"/>
      <c r="P108" s="131"/>
      <c r="Q108" s="131"/>
      <c r="R108" s="21"/>
    </row>
    <row r="109" spans="2:18" s="1" customFormat="1" ht="9.7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27" s="4" customFormat="1" ht="29.25" customHeight="1">
      <c r="B110" s="66"/>
      <c r="C110" s="67" t="s">
        <v>73</v>
      </c>
      <c r="D110" s="68" t="s">
        <v>74</v>
      </c>
      <c r="E110" s="68" t="s">
        <v>39</v>
      </c>
      <c r="F110" s="122" t="s">
        <v>75</v>
      </c>
      <c r="G110" s="123"/>
      <c r="H110" s="123"/>
      <c r="I110" s="123"/>
      <c r="J110" s="68" t="s">
        <v>76</v>
      </c>
      <c r="K110" s="68" t="s">
        <v>77</v>
      </c>
      <c r="L110" s="124" t="s">
        <v>78</v>
      </c>
      <c r="M110" s="123"/>
      <c r="N110" s="122" t="s">
        <v>59</v>
      </c>
      <c r="O110" s="123"/>
      <c r="P110" s="123"/>
      <c r="Q110" s="125"/>
      <c r="R110" s="69"/>
      <c r="T110" s="42" t="s">
        <v>79</v>
      </c>
      <c r="U110" s="43" t="s">
        <v>23</v>
      </c>
      <c r="V110" s="43" t="s">
        <v>80</v>
      </c>
      <c r="W110" s="43" t="s">
        <v>81</v>
      </c>
      <c r="X110" s="43" t="s">
        <v>82</v>
      </c>
      <c r="Y110" s="43" t="s">
        <v>83</v>
      </c>
      <c r="Z110" s="43" t="s">
        <v>84</v>
      </c>
      <c r="AA110" s="44" t="s">
        <v>85</v>
      </c>
    </row>
    <row r="111" spans="2:63" s="1" customFormat="1" ht="29.25" customHeight="1">
      <c r="B111" s="19"/>
      <c r="C111" s="46" t="s">
        <v>55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26"/>
      <c r="O111" s="127"/>
      <c r="P111" s="127"/>
      <c r="Q111" s="127"/>
      <c r="R111" s="21"/>
      <c r="T111" s="45"/>
      <c r="U111" s="26"/>
      <c r="V111" s="26"/>
      <c r="W111" s="70">
        <f>W112+W113</f>
        <v>0</v>
      </c>
      <c r="X111" s="26"/>
      <c r="Y111" s="70">
        <f>Y112+Y113</f>
        <v>0</v>
      </c>
      <c r="Z111" s="26"/>
      <c r="AA111" s="71">
        <f>AA112+AA113</f>
        <v>0</v>
      </c>
      <c r="AT111" s="7" t="s">
        <v>40</v>
      </c>
      <c r="AU111" s="7" t="s">
        <v>61</v>
      </c>
      <c r="BK111" s="72">
        <f>BK112+BK113</f>
        <v>0</v>
      </c>
    </row>
    <row r="112" spans="2:63" s="5" customFormat="1" ht="36.75" customHeight="1">
      <c r="B112" s="73"/>
      <c r="C112" s="74"/>
      <c r="D112" s="75" t="s">
        <v>349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128"/>
      <c r="O112" s="129"/>
      <c r="P112" s="129"/>
      <c r="Q112" s="129"/>
      <c r="R112" s="76"/>
      <c r="T112" s="77"/>
      <c r="U112" s="74"/>
      <c r="V112" s="74"/>
      <c r="W112" s="78">
        <v>0</v>
      </c>
      <c r="X112" s="74"/>
      <c r="Y112" s="78">
        <v>0</v>
      </c>
      <c r="Z112" s="74"/>
      <c r="AA112" s="79">
        <v>0</v>
      </c>
      <c r="AR112" s="80" t="s">
        <v>42</v>
      </c>
      <c r="AT112" s="81" t="s">
        <v>40</v>
      </c>
      <c r="AU112" s="81" t="s">
        <v>41</v>
      </c>
      <c r="AY112" s="80" t="s">
        <v>86</v>
      </c>
      <c r="BK112" s="82">
        <v>0</v>
      </c>
    </row>
    <row r="113" spans="2:63" s="5" customFormat="1" ht="24.75" customHeight="1">
      <c r="B113" s="73"/>
      <c r="C113" s="74"/>
      <c r="D113" s="75" t="s">
        <v>350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157"/>
      <c r="O113" s="158"/>
      <c r="P113" s="158"/>
      <c r="Q113" s="158"/>
      <c r="R113" s="76"/>
      <c r="T113" s="77"/>
      <c r="U113" s="74"/>
      <c r="V113" s="74"/>
      <c r="W113" s="78">
        <f>SUM(W114:W117)</f>
        <v>0</v>
      </c>
      <c r="X113" s="74"/>
      <c r="Y113" s="78">
        <f>SUM(Y114:Y117)</f>
        <v>0</v>
      </c>
      <c r="Z113" s="74"/>
      <c r="AA113" s="79">
        <f>SUM(AA114:AA117)</f>
        <v>0</v>
      </c>
      <c r="AR113" s="80" t="s">
        <v>42</v>
      </c>
      <c r="AT113" s="81" t="s">
        <v>40</v>
      </c>
      <c r="AU113" s="81" t="s">
        <v>41</v>
      </c>
      <c r="AY113" s="80" t="s">
        <v>86</v>
      </c>
      <c r="BK113" s="82">
        <f>SUM(BK114:BK117)</f>
        <v>0</v>
      </c>
    </row>
    <row r="114" spans="2:65" s="1" customFormat="1" ht="22.5" customHeight="1">
      <c r="B114" s="84"/>
      <c r="C114" s="85" t="s">
        <v>41</v>
      </c>
      <c r="D114" s="85" t="s">
        <v>87</v>
      </c>
      <c r="E114" s="86" t="s">
        <v>351</v>
      </c>
      <c r="F114" s="115" t="s">
        <v>352</v>
      </c>
      <c r="G114" s="116"/>
      <c r="H114" s="116"/>
      <c r="I114" s="116"/>
      <c r="J114" s="87" t="s">
        <v>299</v>
      </c>
      <c r="K114" s="88">
        <v>5</v>
      </c>
      <c r="L114" s="117"/>
      <c r="M114" s="116"/>
      <c r="N114" s="117"/>
      <c r="O114" s="116"/>
      <c r="P114" s="116"/>
      <c r="Q114" s="116"/>
      <c r="R114" s="89"/>
      <c r="T114" s="90" t="s">
        <v>1</v>
      </c>
      <c r="U114" s="24" t="s">
        <v>26</v>
      </c>
      <c r="V114" s="91">
        <v>0</v>
      </c>
      <c r="W114" s="91">
        <f>V114*K114</f>
        <v>0</v>
      </c>
      <c r="X114" s="91">
        <v>0</v>
      </c>
      <c r="Y114" s="91">
        <f>X114*K114</f>
        <v>0</v>
      </c>
      <c r="Z114" s="91">
        <v>0</v>
      </c>
      <c r="AA114" s="92">
        <f>Z114*K114</f>
        <v>0</v>
      </c>
      <c r="AR114" s="7" t="s">
        <v>91</v>
      </c>
      <c r="AT114" s="7" t="s">
        <v>87</v>
      </c>
      <c r="AU114" s="7" t="s">
        <v>42</v>
      </c>
      <c r="AY114" s="7" t="s">
        <v>86</v>
      </c>
      <c r="BE114" s="93">
        <f>IF(U114="základná",N114,0)</f>
        <v>0</v>
      </c>
      <c r="BF114" s="93">
        <f>IF(U114="znížená",N114,0)</f>
        <v>0</v>
      </c>
      <c r="BG114" s="93">
        <f>IF(U114="zákl. prenesená",N114,0)</f>
        <v>0</v>
      </c>
      <c r="BH114" s="93">
        <f>IF(U114="zníž. prenesená",N114,0)</f>
        <v>0</v>
      </c>
      <c r="BI114" s="93">
        <f>IF(U114="nulová",N114,0)</f>
        <v>0</v>
      </c>
      <c r="BJ114" s="7" t="s">
        <v>92</v>
      </c>
      <c r="BK114" s="94">
        <f>ROUND(L114*K114,3)</f>
        <v>0</v>
      </c>
      <c r="BL114" s="7" t="s">
        <v>91</v>
      </c>
      <c r="BM114" s="7" t="s">
        <v>353</v>
      </c>
    </row>
    <row r="115" spans="2:65" s="1" customFormat="1" ht="31.5" customHeight="1">
      <c r="B115" s="84"/>
      <c r="C115" s="95" t="s">
        <v>41</v>
      </c>
      <c r="D115" s="95" t="s">
        <v>127</v>
      </c>
      <c r="E115" s="96" t="s">
        <v>354</v>
      </c>
      <c r="F115" s="107" t="s">
        <v>355</v>
      </c>
      <c r="G115" s="108"/>
      <c r="H115" s="108"/>
      <c r="I115" s="108"/>
      <c r="J115" s="97" t="s">
        <v>299</v>
      </c>
      <c r="K115" s="98">
        <v>5</v>
      </c>
      <c r="L115" s="109"/>
      <c r="M115" s="108"/>
      <c r="N115" s="109"/>
      <c r="O115" s="116"/>
      <c r="P115" s="116"/>
      <c r="Q115" s="116"/>
      <c r="R115" s="89"/>
      <c r="T115" s="90" t="s">
        <v>1</v>
      </c>
      <c r="U115" s="24" t="s">
        <v>26</v>
      </c>
      <c r="V115" s="91">
        <v>0</v>
      </c>
      <c r="W115" s="91">
        <f>V115*K115</f>
        <v>0</v>
      </c>
      <c r="X115" s="91">
        <v>0</v>
      </c>
      <c r="Y115" s="91">
        <f>X115*K115</f>
        <v>0</v>
      </c>
      <c r="Z115" s="91">
        <v>0</v>
      </c>
      <c r="AA115" s="92">
        <f>Z115*K115</f>
        <v>0</v>
      </c>
      <c r="AR115" s="7" t="s">
        <v>117</v>
      </c>
      <c r="AT115" s="7" t="s">
        <v>127</v>
      </c>
      <c r="AU115" s="7" t="s">
        <v>42</v>
      </c>
      <c r="AY115" s="7" t="s">
        <v>86</v>
      </c>
      <c r="BE115" s="93">
        <f>IF(U115="základná",N115,0)</f>
        <v>0</v>
      </c>
      <c r="BF115" s="93">
        <f>IF(U115="znížená",N115,0)</f>
        <v>0</v>
      </c>
      <c r="BG115" s="93">
        <f>IF(U115="zákl. prenesená",N115,0)</f>
        <v>0</v>
      </c>
      <c r="BH115" s="93">
        <f>IF(U115="zníž. prenesená",N115,0)</f>
        <v>0</v>
      </c>
      <c r="BI115" s="93">
        <f>IF(U115="nulová",N115,0)</f>
        <v>0</v>
      </c>
      <c r="BJ115" s="7" t="s">
        <v>92</v>
      </c>
      <c r="BK115" s="94">
        <f>ROUND(L115*K115,3)</f>
        <v>0</v>
      </c>
      <c r="BL115" s="7" t="s">
        <v>91</v>
      </c>
      <c r="BM115" s="7" t="s">
        <v>356</v>
      </c>
    </row>
    <row r="116" spans="2:65" s="1" customFormat="1" ht="22.5" customHeight="1">
      <c r="B116" s="84"/>
      <c r="C116" s="85" t="s">
        <v>41</v>
      </c>
      <c r="D116" s="85" t="s">
        <v>87</v>
      </c>
      <c r="E116" s="86" t="s">
        <v>357</v>
      </c>
      <c r="F116" s="115" t="s">
        <v>358</v>
      </c>
      <c r="G116" s="116"/>
      <c r="H116" s="116"/>
      <c r="I116" s="116"/>
      <c r="J116" s="87" t="s">
        <v>299</v>
      </c>
      <c r="K116" s="88">
        <v>10</v>
      </c>
      <c r="L116" s="117"/>
      <c r="M116" s="116"/>
      <c r="N116" s="117"/>
      <c r="O116" s="116"/>
      <c r="P116" s="116"/>
      <c r="Q116" s="116"/>
      <c r="R116" s="89"/>
      <c r="T116" s="90" t="s">
        <v>1</v>
      </c>
      <c r="U116" s="24" t="s">
        <v>26</v>
      </c>
      <c r="V116" s="91">
        <v>0</v>
      </c>
      <c r="W116" s="91">
        <f>V116*K116</f>
        <v>0</v>
      </c>
      <c r="X116" s="91">
        <v>0</v>
      </c>
      <c r="Y116" s="91">
        <f>X116*K116</f>
        <v>0</v>
      </c>
      <c r="Z116" s="91">
        <v>0</v>
      </c>
      <c r="AA116" s="92">
        <f>Z116*K116</f>
        <v>0</v>
      </c>
      <c r="AR116" s="7" t="s">
        <v>91</v>
      </c>
      <c r="AT116" s="7" t="s">
        <v>87</v>
      </c>
      <c r="AU116" s="7" t="s">
        <v>42</v>
      </c>
      <c r="AY116" s="7" t="s">
        <v>86</v>
      </c>
      <c r="BE116" s="93">
        <f>IF(U116="základná",N116,0)</f>
        <v>0</v>
      </c>
      <c r="BF116" s="93">
        <f>IF(U116="znížená",N116,0)</f>
        <v>0</v>
      </c>
      <c r="BG116" s="93">
        <f>IF(U116="zákl. prenesená",N116,0)</f>
        <v>0</v>
      </c>
      <c r="BH116" s="93">
        <f>IF(U116="zníž. prenesená",N116,0)</f>
        <v>0</v>
      </c>
      <c r="BI116" s="93">
        <f>IF(U116="nulová",N116,0)</f>
        <v>0</v>
      </c>
      <c r="BJ116" s="7" t="s">
        <v>92</v>
      </c>
      <c r="BK116" s="94">
        <f>ROUND(L116*K116,3)</f>
        <v>0</v>
      </c>
      <c r="BL116" s="7" t="s">
        <v>91</v>
      </c>
      <c r="BM116" s="7" t="s">
        <v>359</v>
      </c>
    </row>
    <row r="117" spans="2:65" s="1" customFormat="1" ht="22.5" customHeight="1">
      <c r="B117" s="84"/>
      <c r="C117" s="95" t="s">
        <v>41</v>
      </c>
      <c r="D117" s="95" t="s">
        <v>127</v>
      </c>
      <c r="E117" s="96" t="s">
        <v>360</v>
      </c>
      <c r="F117" s="107" t="s">
        <v>375</v>
      </c>
      <c r="G117" s="108"/>
      <c r="H117" s="108"/>
      <c r="I117" s="108"/>
      <c r="J117" s="97" t="s">
        <v>299</v>
      </c>
      <c r="K117" s="98">
        <v>10</v>
      </c>
      <c r="L117" s="109"/>
      <c r="M117" s="108"/>
      <c r="N117" s="109"/>
      <c r="O117" s="116"/>
      <c r="P117" s="116"/>
      <c r="Q117" s="116"/>
      <c r="R117" s="89"/>
      <c r="T117" s="90" t="s">
        <v>1</v>
      </c>
      <c r="U117" s="99" t="s">
        <v>26</v>
      </c>
      <c r="V117" s="100">
        <v>0</v>
      </c>
      <c r="W117" s="100">
        <f>V117*K117</f>
        <v>0</v>
      </c>
      <c r="X117" s="100">
        <v>0</v>
      </c>
      <c r="Y117" s="100">
        <f>X117*K117</f>
        <v>0</v>
      </c>
      <c r="Z117" s="100">
        <v>0</v>
      </c>
      <c r="AA117" s="101">
        <f>Z117*K117</f>
        <v>0</v>
      </c>
      <c r="AR117" s="7" t="s">
        <v>117</v>
      </c>
      <c r="AT117" s="7" t="s">
        <v>127</v>
      </c>
      <c r="AU117" s="7" t="s">
        <v>42</v>
      </c>
      <c r="AY117" s="7" t="s">
        <v>86</v>
      </c>
      <c r="BE117" s="93">
        <f>IF(U117="základná",N117,0)</f>
        <v>0</v>
      </c>
      <c r="BF117" s="93">
        <f>IF(U117="znížená",N117,0)</f>
        <v>0</v>
      </c>
      <c r="BG117" s="93">
        <f>IF(U117="zákl. prenesená",N117,0)</f>
        <v>0</v>
      </c>
      <c r="BH117" s="93">
        <f>IF(U117="zníž. prenesená",N117,0)</f>
        <v>0</v>
      </c>
      <c r="BI117" s="93">
        <f>IF(U117="nulová",N117,0)</f>
        <v>0</v>
      </c>
      <c r="BJ117" s="7" t="s">
        <v>92</v>
      </c>
      <c r="BK117" s="94">
        <f>ROUND(L117*K117,3)</f>
        <v>0</v>
      </c>
      <c r="BL117" s="7" t="s">
        <v>91</v>
      </c>
      <c r="BM117" s="7" t="s">
        <v>361</v>
      </c>
    </row>
    <row r="118" spans="2:18" s="1" customFormat="1" ht="6.7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</sheetData>
  <sheetProtection/>
  <mergeCells count="6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F102:P102"/>
    <mergeCell ref="M81:P81"/>
    <mergeCell ref="M83:Q83"/>
    <mergeCell ref="M84:Q84"/>
    <mergeCell ref="C86:G86"/>
    <mergeCell ref="N86:Q86"/>
    <mergeCell ref="N88:Q88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F117:I117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N111:Q111"/>
    <mergeCell ref="N112:Q112"/>
    <mergeCell ref="N113:Q113"/>
    <mergeCell ref="H1:K1"/>
    <mergeCell ref="S2:AC2"/>
    <mergeCell ref="F116:I116"/>
    <mergeCell ref="L116:M116"/>
    <mergeCell ref="N116:Q116"/>
    <mergeCell ref="F103:P103"/>
    <mergeCell ref="M105:P105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15"/>
  <sheetViews>
    <sheetView showGridLines="0" zoomScalePageLayoutView="0" workbookViewId="0" topLeftCell="A1">
      <pane ySplit="1" topLeftCell="A149" activePane="bottomLeft" state="frozen"/>
      <selection pane="topLeft" activeCell="A1" sqref="A1"/>
      <selection pane="bottomLeft" activeCell="L108" sqref="L10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05"/>
      <c r="B1" s="102"/>
      <c r="C1" s="102"/>
      <c r="D1" s="103" t="s">
        <v>0</v>
      </c>
      <c r="E1" s="102"/>
      <c r="F1" s="104" t="s">
        <v>368</v>
      </c>
      <c r="G1" s="104"/>
      <c r="H1" s="110" t="s">
        <v>369</v>
      </c>
      <c r="I1" s="110"/>
      <c r="J1" s="110"/>
      <c r="K1" s="110"/>
      <c r="L1" s="104" t="s">
        <v>370</v>
      </c>
      <c r="M1" s="102"/>
      <c r="N1" s="102"/>
      <c r="O1" s="103" t="s">
        <v>50</v>
      </c>
      <c r="P1" s="102"/>
      <c r="Q1" s="102"/>
      <c r="R1" s="102"/>
      <c r="S1" s="104" t="s">
        <v>371</v>
      </c>
      <c r="T1" s="104"/>
      <c r="U1" s="105"/>
      <c r="V1" s="10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52" t="s">
        <v>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S2" s="111" t="s">
        <v>4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  <c r="AT2" s="7" t="s">
        <v>48</v>
      </c>
    </row>
    <row r="3" spans="2:4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41</v>
      </c>
    </row>
    <row r="4" spans="2:46" ht="36.75" customHeight="1">
      <c r="B4" s="11"/>
      <c r="C4" s="130" t="s">
        <v>373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3"/>
      <c r="T4" s="14" t="s">
        <v>6</v>
      </c>
      <c r="AT4" s="7" t="s">
        <v>2</v>
      </c>
    </row>
    <row r="5" spans="2:18" ht="6.7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ht="24.75" customHeight="1">
      <c r="B6" s="11"/>
      <c r="C6" s="12"/>
      <c r="D6" s="17" t="s">
        <v>7</v>
      </c>
      <c r="E6" s="12"/>
      <c r="F6" s="132" t="s">
        <v>372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2"/>
      <c r="R6" s="13"/>
    </row>
    <row r="7" spans="2:18" s="1" customFormat="1" ht="32.25" customHeight="1">
      <c r="B7" s="19"/>
      <c r="C7" s="20"/>
      <c r="D7" s="16" t="s">
        <v>51</v>
      </c>
      <c r="E7" s="20"/>
      <c r="F7" s="154" t="s">
        <v>362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0"/>
      <c r="R7" s="21"/>
    </row>
    <row r="8" spans="2:18" s="1" customFormat="1" ht="14.25" customHeight="1">
      <c r="B8" s="19"/>
      <c r="C8" s="20"/>
      <c r="D8" s="17" t="s">
        <v>8</v>
      </c>
      <c r="E8" s="20"/>
      <c r="F8" s="15" t="s">
        <v>1</v>
      </c>
      <c r="G8" s="20"/>
      <c r="H8" s="20"/>
      <c r="I8" s="20"/>
      <c r="J8" s="20"/>
      <c r="K8" s="20"/>
      <c r="L8" s="20"/>
      <c r="M8" s="17" t="s">
        <v>9</v>
      </c>
      <c r="N8" s="20"/>
      <c r="O8" s="15" t="s">
        <v>1</v>
      </c>
      <c r="P8" s="20"/>
      <c r="Q8" s="20"/>
      <c r="R8" s="21"/>
    </row>
    <row r="9" spans="2:18" s="1" customFormat="1" ht="14.25" customHeight="1">
      <c r="B9" s="19"/>
      <c r="C9" s="20"/>
      <c r="D9" s="17" t="s">
        <v>10</v>
      </c>
      <c r="E9" s="20"/>
      <c r="F9" s="15" t="s">
        <v>11</v>
      </c>
      <c r="G9" s="20"/>
      <c r="H9" s="20"/>
      <c r="I9" s="20"/>
      <c r="J9" s="20"/>
      <c r="K9" s="20"/>
      <c r="L9" s="20"/>
      <c r="M9" s="17" t="s">
        <v>12</v>
      </c>
      <c r="N9" s="20"/>
      <c r="O9" s="134">
        <v>43857</v>
      </c>
      <c r="P9" s="131"/>
      <c r="Q9" s="20"/>
      <c r="R9" s="21"/>
    </row>
    <row r="10" spans="2:18" s="1" customFormat="1" ht="10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1" customFormat="1" ht="14.25" customHeight="1">
      <c r="B11" s="19"/>
      <c r="C11" s="20"/>
      <c r="D11" s="17" t="s">
        <v>13</v>
      </c>
      <c r="E11" s="20"/>
      <c r="F11" s="20"/>
      <c r="G11" s="20"/>
      <c r="H11" s="20"/>
      <c r="I11" s="20"/>
      <c r="J11" s="20"/>
      <c r="K11" s="20"/>
      <c r="L11" s="20"/>
      <c r="M11" s="17" t="s">
        <v>14</v>
      </c>
      <c r="N11" s="20"/>
      <c r="O11" s="135" t="s">
        <v>1</v>
      </c>
      <c r="P11" s="131"/>
      <c r="Q11" s="20"/>
      <c r="R11" s="21"/>
    </row>
    <row r="12" spans="2:18" s="1" customFormat="1" ht="18" customHeight="1">
      <c r="B12" s="19"/>
      <c r="C12" s="20"/>
      <c r="D12" s="20"/>
      <c r="E12" s="15" t="s">
        <v>15</v>
      </c>
      <c r="F12" s="20"/>
      <c r="G12" s="20"/>
      <c r="H12" s="20"/>
      <c r="I12" s="20"/>
      <c r="J12" s="20"/>
      <c r="K12" s="20"/>
      <c r="L12" s="20"/>
      <c r="M12" s="17" t="s">
        <v>16</v>
      </c>
      <c r="N12" s="20"/>
      <c r="O12" s="135" t="s">
        <v>1</v>
      </c>
      <c r="P12" s="131"/>
      <c r="Q12" s="20"/>
      <c r="R12" s="21"/>
    </row>
    <row r="13" spans="2:18" s="1" customFormat="1" ht="6.7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1" customFormat="1" ht="14.25" customHeight="1">
      <c r="B14" s="19"/>
      <c r="C14" s="20"/>
      <c r="D14" s="17" t="s">
        <v>17</v>
      </c>
      <c r="E14" s="20"/>
      <c r="F14" s="20"/>
      <c r="G14" s="20"/>
      <c r="H14" s="20"/>
      <c r="I14" s="20"/>
      <c r="J14" s="20"/>
      <c r="K14" s="20"/>
      <c r="L14" s="20"/>
      <c r="M14" s="17" t="s">
        <v>14</v>
      </c>
      <c r="N14" s="20"/>
      <c r="O14" s="135"/>
      <c r="P14" s="131"/>
      <c r="Q14" s="20"/>
      <c r="R14" s="21"/>
    </row>
    <row r="15" spans="2:18" s="1" customFormat="1" ht="18" customHeight="1">
      <c r="B15" s="19"/>
      <c r="C15" s="20"/>
      <c r="D15" s="20"/>
      <c r="E15" s="15"/>
      <c r="F15" s="20"/>
      <c r="G15" s="20"/>
      <c r="H15" s="20"/>
      <c r="I15" s="20"/>
      <c r="J15" s="20"/>
      <c r="K15" s="20"/>
      <c r="L15" s="20"/>
      <c r="M15" s="17" t="s">
        <v>16</v>
      </c>
      <c r="N15" s="20"/>
      <c r="O15" s="135"/>
      <c r="P15" s="131"/>
      <c r="Q15" s="20"/>
      <c r="R15" s="21"/>
    </row>
    <row r="16" spans="2:18" s="1" customFormat="1" ht="6.7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1" customFormat="1" ht="14.25" customHeight="1">
      <c r="B17" s="19"/>
      <c r="C17" s="20"/>
      <c r="D17" s="17" t="s">
        <v>19</v>
      </c>
      <c r="E17" s="20"/>
      <c r="F17" s="20"/>
      <c r="G17" s="20"/>
      <c r="H17" s="20"/>
      <c r="I17" s="20"/>
      <c r="J17" s="20"/>
      <c r="K17" s="20"/>
      <c r="L17" s="20"/>
      <c r="M17" s="17" t="s">
        <v>14</v>
      </c>
      <c r="N17" s="20"/>
      <c r="O17" s="135" t="s">
        <v>1</v>
      </c>
      <c r="P17" s="131"/>
      <c r="Q17" s="20"/>
      <c r="R17" s="21"/>
    </row>
    <row r="18" spans="2:18" s="1" customFormat="1" ht="18" customHeight="1">
      <c r="B18" s="19"/>
      <c r="C18" s="20"/>
      <c r="D18" s="20"/>
      <c r="E18" s="15" t="s">
        <v>18</v>
      </c>
      <c r="F18" s="20"/>
      <c r="G18" s="20"/>
      <c r="H18" s="20"/>
      <c r="I18" s="20"/>
      <c r="J18" s="20"/>
      <c r="K18" s="20"/>
      <c r="L18" s="20"/>
      <c r="M18" s="17" t="s">
        <v>16</v>
      </c>
      <c r="N18" s="20"/>
      <c r="O18" s="135" t="s">
        <v>1</v>
      </c>
      <c r="P18" s="131"/>
      <c r="Q18" s="20"/>
      <c r="R18" s="21"/>
    </row>
    <row r="19" spans="2:18" s="1" customFormat="1" ht="6.7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1" customFormat="1" ht="14.25" customHeight="1">
      <c r="B20" s="19"/>
      <c r="C20" s="20"/>
      <c r="D20" s="17" t="s">
        <v>20</v>
      </c>
      <c r="E20" s="20"/>
      <c r="F20" s="20"/>
      <c r="G20" s="20"/>
      <c r="H20" s="20"/>
      <c r="I20" s="20"/>
      <c r="J20" s="20"/>
      <c r="K20" s="20"/>
      <c r="L20" s="20"/>
      <c r="M20" s="17" t="s">
        <v>14</v>
      </c>
      <c r="N20" s="20"/>
      <c r="O20" s="135"/>
      <c r="P20" s="131"/>
      <c r="Q20" s="20"/>
      <c r="R20" s="21"/>
    </row>
    <row r="21" spans="2:18" s="1" customFormat="1" ht="18" customHeight="1">
      <c r="B21" s="19"/>
      <c r="C21" s="20"/>
      <c r="D21" s="20"/>
      <c r="E21" s="15"/>
      <c r="F21" s="20"/>
      <c r="G21" s="20"/>
      <c r="H21" s="20"/>
      <c r="I21" s="20"/>
      <c r="J21" s="20"/>
      <c r="K21" s="20"/>
      <c r="L21" s="20"/>
      <c r="M21" s="17" t="s">
        <v>16</v>
      </c>
      <c r="N21" s="20"/>
      <c r="O21" s="135"/>
      <c r="P21" s="131"/>
      <c r="Q21" s="20"/>
      <c r="R21" s="21"/>
    </row>
    <row r="22" spans="2:18" s="1" customFormat="1" ht="6.7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1" customFormat="1" ht="14.25" customHeight="1">
      <c r="B23" s="19"/>
      <c r="C23" s="20"/>
      <c r="D23" s="17" t="s">
        <v>21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2:18" s="1" customFormat="1" ht="22.5" customHeight="1">
      <c r="B24" s="19"/>
      <c r="C24" s="20"/>
      <c r="D24" s="20"/>
      <c r="E24" s="149" t="s">
        <v>1</v>
      </c>
      <c r="F24" s="131"/>
      <c r="G24" s="131"/>
      <c r="H24" s="131"/>
      <c r="I24" s="131"/>
      <c r="J24" s="131"/>
      <c r="K24" s="131"/>
      <c r="L24" s="131"/>
      <c r="M24" s="20"/>
      <c r="N24" s="20"/>
      <c r="O24" s="20"/>
      <c r="P24" s="20"/>
      <c r="Q24" s="20"/>
      <c r="R24" s="21"/>
    </row>
    <row r="25" spans="2:18" s="1" customFormat="1" ht="6.7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2:18" s="1" customFormat="1" ht="6.75" customHeight="1">
      <c r="B26" s="19"/>
      <c r="C26" s="2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0"/>
      <c r="R26" s="21"/>
    </row>
    <row r="27" spans="2:18" s="1" customFormat="1" ht="14.25" customHeight="1">
      <c r="B27" s="19"/>
      <c r="C27" s="20"/>
      <c r="D27" s="49" t="s">
        <v>55</v>
      </c>
      <c r="E27" s="20"/>
      <c r="F27" s="20"/>
      <c r="G27" s="20"/>
      <c r="H27" s="20"/>
      <c r="I27" s="20"/>
      <c r="J27" s="20"/>
      <c r="K27" s="20"/>
      <c r="L27" s="20"/>
      <c r="M27" s="150"/>
      <c r="N27" s="131"/>
      <c r="O27" s="131"/>
      <c r="P27" s="131"/>
      <c r="Q27" s="20"/>
      <c r="R27" s="21"/>
    </row>
    <row r="28" spans="2:18" s="1" customFormat="1" ht="14.25" customHeight="1">
      <c r="B28" s="19"/>
      <c r="C28" s="20"/>
      <c r="D28" s="18" t="s">
        <v>56</v>
      </c>
      <c r="E28" s="20"/>
      <c r="F28" s="20"/>
      <c r="G28" s="20"/>
      <c r="H28" s="20"/>
      <c r="I28" s="20"/>
      <c r="J28" s="20"/>
      <c r="K28" s="20"/>
      <c r="L28" s="20"/>
      <c r="M28" s="150"/>
      <c r="N28" s="131"/>
      <c r="O28" s="131"/>
      <c r="P28" s="131"/>
      <c r="Q28" s="20"/>
      <c r="R28" s="21"/>
    </row>
    <row r="29" spans="2:18" s="1" customFormat="1" ht="6.75" customHeight="1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2:18" s="1" customFormat="1" ht="24.75" customHeight="1">
      <c r="B30" s="19"/>
      <c r="C30" s="20"/>
      <c r="D30" s="50" t="s">
        <v>22</v>
      </c>
      <c r="E30" s="20"/>
      <c r="F30" s="20"/>
      <c r="G30" s="20"/>
      <c r="H30" s="20"/>
      <c r="I30" s="20"/>
      <c r="J30" s="20"/>
      <c r="K30" s="20"/>
      <c r="L30" s="20"/>
      <c r="M30" s="151"/>
      <c r="N30" s="131"/>
      <c r="O30" s="131"/>
      <c r="P30" s="131"/>
      <c r="Q30" s="20"/>
      <c r="R30" s="21"/>
    </row>
    <row r="31" spans="2:18" s="1" customFormat="1" ht="6.75" customHeight="1">
      <c r="B31" s="19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0"/>
      <c r="R31" s="21"/>
    </row>
    <row r="32" spans="2:18" s="1" customFormat="1" ht="14.25" customHeight="1">
      <c r="B32" s="19"/>
      <c r="C32" s="20"/>
      <c r="D32" s="22" t="s">
        <v>23</v>
      </c>
      <c r="E32" s="22" t="s">
        <v>24</v>
      </c>
      <c r="F32" s="23">
        <v>0.2</v>
      </c>
      <c r="G32" s="51" t="s">
        <v>25</v>
      </c>
      <c r="H32" s="145">
        <f>ROUND((SUM(BE92:BE93)+SUM(BE111:BE114)),2)</f>
        <v>0</v>
      </c>
      <c r="I32" s="131"/>
      <c r="J32" s="131"/>
      <c r="K32" s="20"/>
      <c r="L32" s="20"/>
      <c r="M32" s="145"/>
      <c r="N32" s="131"/>
      <c r="O32" s="131"/>
      <c r="P32" s="131"/>
      <c r="Q32" s="20"/>
      <c r="R32" s="21"/>
    </row>
    <row r="33" spans="2:18" s="1" customFormat="1" ht="14.25" customHeight="1">
      <c r="B33" s="19"/>
      <c r="C33" s="20"/>
      <c r="D33" s="20"/>
      <c r="E33" s="22" t="s">
        <v>26</v>
      </c>
      <c r="F33" s="23">
        <v>0.2</v>
      </c>
      <c r="G33" s="51" t="s">
        <v>25</v>
      </c>
      <c r="H33" s="145"/>
      <c r="I33" s="131"/>
      <c r="J33" s="131"/>
      <c r="K33" s="20"/>
      <c r="L33" s="20"/>
      <c r="M33" s="145"/>
      <c r="N33" s="131"/>
      <c r="O33" s="131"/>
      <c r="P33" s="131"/>
      <c r="Q33" s="20"/>
      <c r="R33" s="21"/>
    </row>
    <row r="34" spans="2:18" s="1" customFormat="1" ht="14.25" customHeight="1" hidden="1">
      <c r="B34" s="19"/>
      <c r="C34" s="20"/>
      <c r="D34" s="20"/>
      <c r="E34" s="22" t="s">
        <v>27</v>
      </c>
      <c r="F34" s="23">
        <v>0.2</v>
      </c>
      <c r="G34" s="51" t="s">
        <v>25</v>
      </c>
      <c r="H34" s="145">
        <f>ROUND((SUM(BG92:BG93)+SUM(BG111:BG114)),2)</f>
        <v>0</v>
      </c>
      <c r="I34" s="131"/>
      <c r="J34" s="131"/>
      <c r="K34" s="20"/>
      <c r="L34" s="20"/>
      <c r="M34" s="145"/>
      <c r="N34" s="131"/>
      <c r="O34" s="131"/>
      <c r="P34" s="131"/>
      <c r="Q34" s="20"/>
      <c r="R34" s="21"/>
    </row>
    <row r="35" spans="2:18" s="1" customFormat="1" ht="14.25" customHeight="1" hidden="1">
      <c r="B35" s="19"/>
      <c r="C35" s="20"/>
      <c r="D35" s="20"/>
      <c r="E35" s="22" t="s">
        <v>28</v>
      </c>
      <c r="F35" s="23">
        <v>0.2</v>
      </c>
      <c r="G35" s="51" t="s">
        <v>25</v>
      </c>
      <c r="H35" s="145">
        <f>ROUND((SUM(BH92:BH93)+SUM(BH111:BH114)),2)</f>
        <v>0</v>
      </c>
      <c r="I35" s="131"/>
      <c r="J35" s="131"/>
      <c r="K35" s="20"/>
      <c r="L35" s="20"/>
      <c r="M35" s="145"/>
      <c r="N35" s="131"/>
      <c r="O35" s="131"/>
      <c r="P35" s="131"/>
      <c r="Q35" s="20"/>
      <c r="R35" s="21"/>
    </row>
    <row r="36" spans="2:18" s="1" customFormat="1" ht="14.25" customHeight="1" hidden="1">
      <c r="B36" s="19"/>
      <c r="C36" s="20"/>
      <c r="D36" s="20"/>
      <c r="E36" s="22" t="s">
        <v>29</v>
      </c>
      <c r="F36" s="23">
        <v>0</v>
      </c>
      <c r="G36" s="51" t="s">
        <v>25</v>
      </c>
      <c r="H36" s="145">
        <f>ROUND((SUM(BI92:BI93)+SUM(BI111:BI114)),2)</f>
        <v>0</v>
      </c>
      <c r="I36" s="131"/>
      <c r="J36" s="131"/>
      <c r="K36" s="20"/>
      <c r="L36" s="20"/>
      <c r="M36" s="145"/>
      <c r="N36" s="131"/>
      <c r="O36" s="131"/>
      <c r="P36" s="131"/>
      <c r="Q36" s="20"/>
      <c r="R36" s="21"/>
    </row>
    <row r="37" spans="2:18" s="1" customFormat="1" ht="6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1" customFormat="1" ht="24.75" customHeight="1">
      <c r="B38" s="19"/>
      <c r="C38" s="48"/>
      <c r="D38" s="52" t="s">
        <v>30</v>
      </c>
      <c r="E38" s="41"/>
      <c r="F38" s="41"/>
      <c r="G38" s="53" t="s">
        <v>31</v>
      </c>
      <c r="H38" s="54" t="s">
        <v>32</v>
      </c>
      <c r="I38" s="41"/>
      <c r="J38" s="41"/>
      <c r="K38" s="41"/>
      <c r="L38" s="146"/>
      <c r="M38" s="147"/>
      <c r="N38" s="147"/>
      <c r="O38" s="147"/>
      <c r="P38" s="148"/>
      <c r="Q38" s="48"/>
      <c r="R38" s="21"/>
    </row>
    <row r="39" spans="2:18" s="1" customFormat="1" ht="14.2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2:18" s="1" customFormat="1" ht="10.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3.5" hidden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ht="13.5" hidden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ht="13.5" hidden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ht="13.5" hidden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ht="13.5" hidden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ht="13.5" hidden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ht="13.5" hidden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ht="13.5" hidden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ht="13.5" hidden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1" customFormat="1" ht="15">
      <c r="B50" s="19"/>
      <c r="C50" s="20"/>
      <c r="D50" s="25" t="s">
        <v>33</v>
      </c>
      <c r="E50" s="26"/>
      <c r="F50" s="26"/>
      <c r="G50" s="26"/>
      <c r="H50" s="27"/>
      <c r="I50" s="20"/>
      <c r="J50" s="25" t="s">
        <v>34</v>
      </c>
      <c r="K50" s="26"/>
      <c r="L50" s="26"/>
      <c r="M50" s="26"/>
      <c r="N50" s="26"/>
      <c r="O50" s="26"/>
      <c r="P50" s="27"/>
      <c r="Q50" s="20"/>
      <c r="R50" s="21"/>
    </row>
    <row r="51" spans="2:18" ht="13.5">
      <c r="B51" s="11"/>
      <c r="C51" s="12"/>
      <c r="D51" s="28"/>
      <c r="E51" s="12"/>
      <c r="F51" s="12"/>
      <c r="G51" s="12"/>
      <c r="H51" s="29"/>
      <c r="I51" s="12"/>
      <c r="J51" s="28"/>
      <c r="K51" s="12"/>
      <c r="L51" s="12"/>
      <c r="M51" s="12"/>
      <c r="N51" s="12"/>
      <c r="O51" s="12"/>
      <c r="P51" s="29"/>
      <c r="Q51" s="12"/>
      <c r="R51" s="13"/>
    </row>
    <row r="52" spans="2:18" ht="13.5">
      <c r="B52" s="11"/>
      <c r="C52" s="12"/>
      <c r="D52" s="28"/>
      <c r="E52" s="12"/>
      <c r="F52" s="12"/>
      <c r="G52" s="12"/>
      <c r="H52" s="29"/>
      <c r="I52" s="12"/>
      <c r="J52" s="28"/>
      <c r="K52" s="12"/>
      <c r="L52" s="12"/>
      <c r="M52" s="12"/>
      <c r="N52" s="12"/>
      <c r="O52" s="12"/>
      <c r="P52" s="29"/>
      <c r="Q52" s="12"/>
      <c r="R52" s="13"/>
    </row>
    <row r="53" spans="2:18" ht="13.5">
      <c r="B53" s="11"/>
      <c r="C53" s="12"/>
      <c r="D53" s="28"/>
      <c r="E53" s="12"/>
      <c r="F53" s="12"/>
      <c r="G53" s="12"/>
      <c r="H53" s="29"/>
      <c r="I53" s="12"/>
      <c r="J53" s="28"/>
      <c r="K53" s="12"/>
      <c r="L53" s="12"/>
      <c r="M53" s="12"/>
      <c r="N53" s="12"/>
      <c r="O53" s="12"/>
      <c r="P53" s="29"/>
      <c r="Q53" s="12"/>
      <c r="R53" s="13"/>
    </row>
    <row r="54" spans="2:18" ht="13.5">
      <c r="B54" s="11"/>
      <c r="C54" s="12"/>
      <c r="D54" s="28"/>
      <c r="E54" s="12"/>
      <c r="F54" s="12"/>
      <c r="G54" s="12"/>
      <c r="H54" s="29"/>
      <c r="I54" s="12"/>
      <c r="J54" s="28"/>
      <c r="K54" s="12"/>
      <c r="L54" s="12"/>
      <c r="M54" s="12"/>
      <c r="N54" s="12"/>
      <c r="O54" s="12"/>
      <c r="P54" s="29"/>
      <c r="Q54" s="12"/>
      <c r="R54" s="13"/>
    </row>
    <row r="55" spans="2:18" ht="13.5">
      <c r="B55" s="11"/>
      <c r="C55" s="12"/>
      <c r="D55" s="28"/>
      <c r="E55" s="12"/>
      <c r="F55" s="12"/>
      <c r="G55" s="12"/>
      <c r="H55" s="29"/>
      <c r="I55" s="12"/>
      <c r="J55" s="28"/>
      <c r="K55" s="12"/>
      <c r="L55" s="12"/>
      <c r="M55" s="12"/>
      <c r="N55" s="12"/>
      <c r="O55" s="12"/>
      <c r="P55" s="29"/>
      <c r="Q55" s="12"/>
      <c r="R55" s="13"/>
    </row>
    <row r="56" spans="2:18" ht="13.5">
      <c r="B56" s="11"/>
      <c r="C56" s="12"/>
      <c r="D56" s="28"/>
      <c r="E56" s="12"/>
      <c r="F56" s="12"/>
      <c r="G56" s="12"/>
      <c r="H56" s="29"/>
      <c r="I56" s="12"/>
      <c r="J56" s="28"/>
      <c r="K56" s="12"/>
      <c r="L56" s="12"/>
      <c r="M56" s="12"/>
      <c r="N56" s="12"/>
      <c r="O56" s="12"/>
      <c r="P56" s="29"/>
      <c r="Q56" s="12"/>
      <c r="R56" s="13"/>
    </row>
    <row r="57" spans="2:18" ht="13.5">
      <c r="B57" s="11"/>
      <c r="C57" s="12"/>
      <c r="D57" s="28"/>
      <c r="E57" s="12"/>
      <c r="F57" s="12"/>
      <c r="G57" s="12"/>
      <c r="H57" s="29"/>
      <c r="I57" s="12"/>
      <c r="J57" s="28"/>
      <c r="K57" s="12"/>
      <c r="L57" s="12"/>
      <c r="M57" s="12"/>
      <c r="N57" s="12"/>
      <c r="O57" s="12"/>
      <c r="P57" s="29"/>
      <c r="Q57" s="12"/>
      <c r="R57" s="13"/>
    </row>
    <row r="58" spans="2:18" ht="13.5">
      <c r="B58" s="11"/>
      <c r="C58" s="12"/>
      <c r="D58" s="28"/>
      <c r="E58" s="12"/>
      <c r="F58" s="12"/>
      <c r="G58" s="12"/>
      <c r="H58" s="29"/>
      <c r="I58" s="12"/>
      <c r="J58" s="28"/>
      <c r="K58" s="12"/>
      <c r="L58" s="12"/>
      <c r="M58" s="12"/>
      <c r="N58" s="12"/>
      <c r="O58" s="12"/>
      <c r="P58" s="29"/>
      <c r="Q58" s="12"/>
      <c r="R58" s="13"/>
    </row>
    <row r="59" spans="2:18" s="1" customFormat="1" ht="15">
      <c r="B59" s="19"/>
      <c r="C59" s="20"/>
      <c r="D59" s="30" t="s">
        <v>35</v>
      </c>
      <c r="E59" s="31"/>
      <c r="F59" s="31"/>
      <c r="G59" s="32" t="s">
        <v>36</v>
      </c>
      <c r="H59" s="33"/>
      <c r="I59" s="20"/>
      <c r="J59" s="30" t="s">
        <v>35</v>
      </c>
      <c r="K59" s="31"/>
      <c r="L59" s="31"/>
      <c r="M59" s="31"/>
      <c r="N59" s="32" t="s">
        <v>36</v>
      </c>
      <c r="O59" s="31"/>
      <c r="P59" s="33"/>
      <c r="Q59" s="20"/>
      <c r="R59" s="21"/>
    </row>
    <row r="60" spans="2:18" ht="13.5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1" customFormat="1" ht="15">
      <c r="B61" s="19"/>
      <c r="C61" s="20"/>
      <c r="D61" s="25" t="s">
        <v>37</v>
      </c>
      <c r="E61" s="26"/>
      <c r="F61" s="26"/>
      <c r="G61" s="26"/>
      <c r="H61" s="27"/>
      <c r="I61" s="20"/>
      <c r="J61" s="25" t="s">
        <v>38</v>
      </c>
      <c r="K61" s="26"/>
      <c r="L61" s="26"/>
      <c r="M61" s="26"/>
      <c r="N61" s="26"/>
      <c r="O61" s="26"/>
      <c r="P61" s="27"/>
      <c r="Q61" s="20"/>
      <c r="R61" s="21"/>
    </row>
    <row r="62" spans="2:18" ht="13.5">
      <c r="B62" s="11"/>
      <c r="C62" s="12"/>
      <c r="D62" s="28"/>
      <c r="E62" s="12"/>
      <c r="F62" s="12"/>
      <c r="G62" s="12"/>
      <c r="H62" s="29"/>
      <c r="I62" s="12"/>
      <c r="J62" s="28"/>
      <c r="K62" s="12"/>
      <c r="L62" s="12"/>
      <c r="M62" s="12"/>
      <c r="N62" s="12"/>
      <c r="O62" s="12"/>
      <c r="P62" s="29"/>
      <c r="Q62" s="12"/>
      <c r="R62" s="13"/>
    </row>
    <row r="63" spans="2:18" ht="13.5">
      <c r="B63" s="11"/>
      <c r="C63" s="12"/>
      <c r="D63" s="28"/>
      <c r="E63" s="12"/>
      <c r="F63" s="12"/>
      <c r="G63" s="12"/>
      <c r="H63" s="29"/>
      <c r="I63" s="12"/>
      <c r="J63" s="28"/>
      <c r="K63" s="12"/>
      <c r="L63" s="12"/>
      <c r="M63" s="12"/>
      <c r="N63" s="12"/>
      <c r="O63" s="12"/>
      <c r="P63" s="29"/>
      <c r="Q63" s="12"/>
      <c r="R63" s="13"/>
    </row>
    <row r="64" spans="2:18" ht="13.5">
      <c r="B64" s="11"/>
      <c r="C64" s="12"/>
      <c r="D64" s="28"/>
      <c r="E64" s="12"/>
      <c r="F64" s="12"/>
      <c r="G64" s="12"/>
      <c r="H64" s="29"/>
      <c r="I64" s="12"/>
      <c r="J64" s="28"/>
      <c r="K64" s="12"/>
      <c r="L64" s="12"/>
      <c r="M64" s="12"/>
      <c r="N64" s="12"/>
      <c r="O64" s="12"/>
      <c r="P64" s="29"/>
      <c r="Q64" s="12"/>
      <c r="R64" s="13"/>
    </row>
    <row r="65" spans="2:18" ht="13.5">
      <c r="B65" s="11"/>
      <c r="C65" s="12"/>
      <c r="D65" s="28"/>
      <c r="E65" s="12"/>
      <c r="F65" s="12"/>
      <c r="G65" s="12"/>
      <c r="H65" s="29"/>
      <c r="I65" s="12"/>
      <c r="J65" s="28"/>
      <c r="K65" s="12"/>
      <c r="L65" s="12"/>
      <c r="M65" s="12"/>
      <c r="N65" s="12"/>
      <c r="O65" s="12"/>
      <c r="P65" s="29"/>
      <c r="Q65" s="12"/>
      <c r="R65" s="13"/>
    </row>
    <row r="66" spans="2:18" ht="13.5">
      <c r="B66" s="11"/>
      <c r="C66" s="12"/>
      <c r="D66" s="28"/>
      <c r="E66" s="12"/>
      <c r="F66" s="12"/>
      <c r="G66" s="12"/>
      <c r="H66" s="29"/>
      <c r="I66" s="12"/>
      <c r="J66" s="28"/>
      <c r="K66" s="12"/>
      <c r="L66" s="12"/>
      <c r="M66" s="12"/>
      <c r="N66" s="12"/>
      <c r="O66" s="12"/>
      <c r="P66" s="29"/>
      <c r="Q66" s="12"/>
      <c r="R66" s="13"/>
    </row>
    <row r="67" spans="2:18" ht="13.5">
      <c r="B67" s="11"/>
      <c r="C67" s="12"/>
      <c r="D67" s="28"/>
      <c r="E67" s="12"/>
      <c r="F67" s="12"/>
      <c r="G67" s="12"/>
      <c r="H67" s="29"/>
      <c r="I67" s="12"/>
      <c r="J67" s="28"/>
      <c r="K67" s="12"/>
      <c r="L67" s="12"/>
      <c r="M67" s="12"/>
      <c r="N67" s="12"/>
      <c r="O67" s="12"/>
      <c r="P67" s="29"/>
      <c r="Q67" s="12"/>
      <c r="R67" s="13"/>
    </row>
    <row r="68" spans="2:18" ht="13.5">
      <c r="B68" s="11"/>
      <c r="C68" s="12"/>
      <c r="D68" s="28"/>
      <c r="E68" s="12"/>
      <c r="F68" s="12"/>
      <c r="G68" s="12"/>
      <c r="H68" s="29"/>
      <c r="I68" s="12"/>
      <c r="J68" s="28"/>
      <c r="K68" s="12"/>
      <c r="L68" s="12"/>
      <c r="M68" s="12"/>
      <c r="N68" s="12"/>
      <c r="O68" s="12"/>
      <c r="P68" s="29"/>
      <c r="Q68" s="12"/>
      <c r="R68" s="13"/>
    </row>
    <row r="69" spans="2:18" ht="13.5">
      <c r="B69" s="11"/>
      <c r="C69" s="12"/>
      <c r="D69" s="28"/>
      <c r="E69" s="12"/>
      <c r="F69" s="12"/>
      <c r="G69" s="12"/>
      <c r="H69" s="29"/>
      <c r="I69" s="12"/>
      <c r="J69" s="28"/>
      <c r="K69" s="12"/>
      <c r="L69" s="12"/>
      <c r="M69" s="12"/>
      <c r="N69" s="12"/>
      <c r="O69" s="12"/>
      <c r="P69" s="29"/>
      <c r="Q69" s="12"/>
      <c r="R69" s="13"/>
    </row>
    <row r="70" spans="2:18" s="1" customFormat="1" ht="15">
      <c r="B70" s="19"/>
      <c r="C70" s="20"/>
      <c r="D70" s="30" t="s">
        <v>35</v>
      </c>
      <c r="E70" s="31"/>
      <c r="F70" s="31"/>
      <c r="G70" s="32" t="s">
        <v>36</v>
      </c>
      <c r="H70" s="33"/>
      <c r="I70" s="20"/>
      <c r="J70" s="30" t="s">
        <v>35</v>
      </c>
      <c r="K70" s="31"/>
      <c r="L70" s="31"/>
      <c r="M70" s="31"/>
      <c r="N70" s="32" t="s">
        <v>36</v>
      </c>
      <c r="O70" s="31"/>
      <c r="P70" s="33"/>
      <c r="Q70" s="20"/>
      <c r="R70" s="21"/>
    </row>
    <row r="71" spans="2:18" s="1" customFormat="1" ht="14.2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1" customFormat="1" ht="6.7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1" customFormat="1" ht="36.75" customHeight="1">
      <c r="B76" s="19"/>
      <c r="C76" s="130" t="s">
        <v>373</v>
      </c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21"/>
    </row>
    <row r="77" spans="2:18" s="1" customFormat="1" ht="6.7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1"/>
    </row>
    <row r="78" spans="2:18" s="1" customFormat="1" ht="30" customHeight="1">
      <c r="B78" s="19"/>
      <c r="C78" s="17" t="s">
        <v>7</v>
      </c>
      <c r="D78" s="20"/>
      <c r="E78" s="20"/>
      <c r="F78" s="132" t="s">
        <v>372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20"/>
      <c r="R78" s="21"/>
    </row>
    <row r="79" spans="2:18" s="1" customFormat="1" ht="36.75" customHeight="1">
      <c r="B79" s="19"/>
      <c r="C79" s="40" t="s">
        <v>51</v>
      </c>
      <c r="D79" s="20"/>
      <c r="E79" s="20"/>
      <c r="F79" s="133" t="str">
        <f>F7</f>
        <v>odpady - Odpady 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20"/>
      <c r="R79" s="21"/>
    </row>
    <row r="80" spans="2:18" s="1" customFormat="1" ht="6.7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1" customFormat="1" ht="18" customHeight="1">
      <c r="B81" s="19"/>
      <c r="C81" s="17" t="s">
        <v>10</v>
      </c>
      <c r="D81" s="20"/>
      <c r="E81" s="20"/>
      <c r="F81" s="15" t="str">
        <f>F9</f>
        <v>Hlohovec</v>
      </c>
      <c r="G81" s="20"/>
      <c r="H81" s="20"/>
      <c r="I81" s="20"/>
      <c r="J81" s="20"/>
      <c r="K81" s="17" t="s">
        <v>12</v>
      </c>
      <c r="L81" s="20"/>
      <c r="M81" s="134">
        <f>IF(O9="","",O9)</f>
        <v>43857</v>
      </c>
      <c r="N81" s="131"/>
      <c r="O81" s="131"/>
      <c r="P81" s="131"/>
      <c r="Q81" s="20"/>
      <c r="R81" s="21"/>
    </row>
    <row r="82" spans="2:18" s="1" customFormat="1" ht="6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1"/>
    </row>
    <row r="83" spans="2:18" s="1" customFormat="1" ht="15">
      <c r="B83" s="19"/>
      <c r="C83" s="17" t="s">
        <v>13</v>
      </c>
      <c r="D83" s="20"/>
      <c r="E83" s="20"/>
      <c r="F83" s="15" t="str">
        <f>E12</f>
        <v>Vlastivedné múzeum v Hlohovci</v>
      </c>
      <c r="G83" s="20"/>
      <c r="H83" s="20"/>
      <c r="I83" s="20"/>
      <c r="J83" s="20"/>
      <c r="K83" s="17" t="s">
        <v>19</v>
      </c>
      <c r="L83" s="20"/>
      <c r="M83" s="135" t="str">
        <f>E18</f>
        <v> </v>
      </c>
      <c r="N83" s="131"/>
      <c r="O83" s="131"/>
      <c r="P83" s="131"/>
      <c r="Q83" s="131"/>
      <c r="R83" s="21"/>
    </row>
    <row r="84" spans="2:18" s="1" customFormat="1" ht="14.25" customHeight="1">
      <c r="B84" s="19"/>
      <c r="C84" s="17" t="s">
        <v>17</v>
      </c>
      <c r="D84" s="20"/>
      <c r="E84" s="20"/>
      <c r="F84" s="15"/>
      <c r="G84" s="20"/>
      <c r="H84" s="20"/>
      <c r="I84" s="20"/>
      <c r="J84" s="20"/>
      <c r="K84" s="17" t="s">
        <v>20</v>
      </c>
      <c r="L84" s="20"/>
      <c r="M84" s="135"/>
      <c r="N84" s="131"/>
      <c r="O84" s="131"/>
      <c r="P84" s="131"/>
      <c r="Q84" s="131"/>
      <c r="R84" s="21"/>
    </row>
    <row r="85" spans="2:18" s="1" customFormat="1" ht="9.7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1" customFormat="1" ht="29.25" customHeight="1">
      <c r="B86" s="19"/>
      <c r="C86" s="143" t="s">
        <v>58</v>
      </c>
      <c r="D86" s="142"/>
      <c r="E86" s="142"/>
      <c r="F86" s="142"/>
      <c r="G86" s="142"/>
      <c r="H86" s="48"/>
      <c r="I86" s="48"/>
      <c r="J86" s="48"/>
      <c r="K86" s="48"/>
      <c r="L86" s="48"/>
      <c r="M86" s="48"/>
      <c r="N86" s="143" t="s">
        <v>59</v>
      </c>
      <c r="O86" s="131"/>
      <c r="P86" s="131"/>
      <c r="Q86" s="131"/>
      <c r="R86" s="21"/>
    </row>
    <row r="87" spans="2:18" s="1" customFormat="1" ht="9.75" customHeight="1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2:47" s="1" customFormat="1" ht="29.25" customHeight="1">
      <c r="B88" s="19"/>
      <c r="C88" s="55" t="s">
        <v>60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44"/>
      <c r="O88" s="131"/>
      <c r="P88" s="131"/>
      <c r="Q88" s="131"/>
      <c r="R88" s="21"/>
      <c r="AU88" s="7" t="s">
        <v>61</v>
      </c>
    </row>
    <row r="89" spans="2:18" s="2" customFormat="1" ht="24.75" customHeight="1">
      <c r="B89" s="56"/>
      <c r="C89" s="57"/>
      <c r="D89" s="58" t="s">
        <v>363</v>
      </c>
      <c r="E89" s="57"/>
      <c r="F89" s="57"/>
      <c r="G89" s="57"/>
      <c r="H89" s="57"/>
      <c r="I89" s="57"/>
      <c r="J89" s="57"/>
      <c r="K89" s="57"/>
      <c r="L89" s="57"/>
      <c r="M89" s="57"/>
      <c r="N89" s="136"/>
      <c r="O89" s="137"/>
      <c r="P89" s="137"/>
      <c r="Q89" s="137"/>
      <c r="R89" s="59"/>
    </row>
    <row r="90" spans="2:18" s="3" customFormat="1" ht="19.5" customHeight="1">
      <c r="B90" s="60"/>
      <c r="C90" s="61"/>
      <c r="D90" s="62" t="s">
        <v>364</v>
      </c>
      <c r="E90" s="61"/>
      <c r="F90" s="61"/>
      <c r="G90" s="61"/>
      <c r="H90" s="61"/>
      <c r="I90" s="61"/>
      <c r="J90" s="61"/>
      <c r="K90" s="61"/>
      <c r="L90" s="61"/>
      <c r="M90" s="61"/>
      <c r="N90" s="138"/>
      <c r="O90" s="139"/>
      <c r="P90" s="139"/>
      <c r="Q90" s="139"/>
      <c r="R90" s="63"/>
    </row>
    <row r="91" spans="2:18" s="1" customFormat="1" ht="21.75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</row>
    <row r="92" spans="2:21" s="1" customFormat="1" ht="29.25" customHeight="1">
      <c r="B92" s="19"/>
      <c r="C92" s="55" t="s">
        <v>72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40">
        <v>0</v>
      </c>
      <c r="O92" s="131"/>
      <c r="P92" s="131"/>
      <c r="Q92" s="131"/>
      <c r="R92" s="21"/>
      <c r="T92" s="64"/>
      <c r="U92" s="65" t="s">
        <v>23</v>
      </c>
    </row>
    <row r="93" spans="2:18" s="1" customFormat="1" ht="18" customHeight="1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1"/>
    </row>
    <row r="94" spans="2:18" s="1" customFormat="1" ht="29.25" customHeight="1">
      <c r="B94" s="19"/>
      <c r="C94" s="47" t="s">
        <v>49</v>
      </c>
      <c r="D94" s="48"/>
      <c r="E94" s="48"/>
      <c r="F94" s="48"/>
      <c r="G94" s="48"/>
      <c r="H94" s="48"/>
      <c r="I94" s="48"/>
      <c r="J94" s="48"/>
      <c r="K94" s="48"/>
      <c r="L94" s="141">
        <f>ROUND(SUM(N88+N92),2)</f>
        <v>0</v>
      </c>
      <c r="M94" s="142"/>
      <c r="N94" s="142"/>
      <c r="O94" s="142"/>
      <c r="P94" s="142"/>
      <c r="Q94" s="142"/>
      <c r="R94" s="21"/>
    </row>
    <row r="95" spans="2:18" s="1" customFormat="1" ht="6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9" spans="2:18" s="1" customFormat="1" ht="6.7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</row>
    <row r="100" spans="2:18" s="1" customFormat="1" ht="36.75" customHeight="1">
      <c r="B100" s="19"/>
      <c r="C100" s="130" t="s">
        <v>373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21"/>
    </row>
    <row r="101" spans="2:18" s="1" customFormat="1" ht="6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1" customFormat="1" ht="30" customHeight="1">
      <c r="B102" s="19"/>
      <c r="C102" s="17" t="s">
        <v>7</v>
      </c>
      <c r="D102" s="20"/>
      <c r="E102" s="20"/>
      <c r="F102" s="132" t="s">
        <v>372</v>
      </c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20"/>
      <c r="R102" s="21"/>
    </row>
    <row r="103" spans="2:18" s="1" customFormat="1" ht="36.75" customHeight="1">
      <c r="B103" s="19"/>
      <c r="C103" s="40" t="s">
        <v>51</v>
      </c>
      <c r="D103" s="20"/>
      <c r="E103" s="20"/>
      <c r="F103" s="133" t="str">
        <f>F7</f>
        <v>odpady - Odpady </v>
      </c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20"/>
      <c r="R103" s="21"/>
    </row>
    <row r="104" spans="2:18" s="1" customFormat="1" ht="6.75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2:18" s="1" customFormat="1" ht="18" customHeight="1">
      <c r="B105" s="19"/>
      <c r="C105" s="17" t="s">
        <v>10</v>
      </c>
      <c r="D105" s="20"/>
      <c r="E105" s="20"/>
      <c r="F105" s="15" t="str">
        <f>F9</f>
        <v>Hlohovec</v>
      </c>
      <c r="G105" s="20"/>
      <c r="H105" s="20"/>
      <c r="I105" s="20"/>
      <c r="J105" s="20"/>
      <c r="K105" s="17" t="s">
        <v>12</v>
      </c>
      <c r="L105" s="20"/>
      <c r="M105" s="134">
        <f>IF(O9="","",O9)</f>
        <v>43857</v>
      </c>
      <c r="N105" s="131"/>
      <c r="O105" s="131"/>
      <c r="P105" s="131"/>
      <c r="Q105" s="20"/>
      <c r="R105" s="21"/>
    </row>
    <row r="106" spans="2:18" s="1" customFormat="1" ht="6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2:18" s="1" customFormat="1" ht="15">
      <c r="B107" s="19"/>
      <c r="C107" s="17" t="s">
        <v>13</v>
      </c>
      <c r="D107" s="20"/>
      <c r="E107" s="20"/>
      <c r="F107" s="15" t="str">
        <f>E12</f>
        <v>Vlastivedné múzeum v Hlohovci</v>
      </c>
      <c r="G107" s="20"/>
      <c r="H107" s="20"/>
      <c r="I107" s="20"/>
      <c r="J107" s="20"/>
      <c r="K107" s="17" t="s">
        <v>19</v>
      </c>
      <c r="L107" s="20"/>
      <c r="M107" s="135" t="str">
        <f>E18</f>
        <v> </v>
      </c>
      <c r="N107" s="131"/>
      <c r="O107" s="131"/>
      <c r="P107" s="131"/>
      <c r="Q107" s="131"/>
      <c r="R107" s="21"/>
    </row>
    <row r="108" spans="2:18" s="1" customFormat="1" ht="14.25" customHeight="1">
      <c r="B108" s="19"/>
      <c r="C108" s="17" t="s">
        <v>17</v>
      </c>
      <c r="D108" s="20"/>
      <c r="E108" s="20"/>
      <c r="F108" s="15"/>
      <c r="G108" s="20"/>
      <c r="H108" s="20"/>
      <c r="I108" s="20"/>
      <c r="J108" s="20"/>
      <c r="K108" s="17" t="s">
        <v>20</v>
      </c>
      <c r="L108" s="106" t="s">
        <v>54</v>
      </c>
      <c r="M108" s="135"/>
      <c r="N108" s="131"/>
      <c r="O108" s="131"/>
      <c r="P108" s="131"/>
      <c r="Q108" s="131"/>
      <c r="R108" s="21"/>
    </row>
    <row r="109" spans="2:18" s="1" customFormat="1" ht="9.7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27" s="4" customFormat="1" ht="29.25" customHeight="1">
      <c r="B110" s="66"/>
      <c r="C110" s="67" t="s">
        <v>73</v>
      </c>
      <c r="D110" s="68" t="s">
        <v>74</v>
      </c>
      <c r="E110" s="68" t="s">
        <v>39</v>
      </c>
      <c r="F110" s="122" t="s">
        <v>75</v>
      </c>
      <c r="G110" s="123"/>
      <c r="H110" s="123"/>
      <c r="I110" s="123"/>
      <c r="J110" s="68" t="s">
        <v>76</v>
      </c>
      <c r="K110" s="68" t="s">
        <v>77</v>
      </c>
      <c r="L110" s="124" t="s">
        <v>78</v>
      </c>
      <c r="M110" s="123"/>
      <c r="N110" s="122" t="s">
        <v>59</v>
      </c>
      <c r="O110" s="123"/>
      <c r="P110" s="123"/>
      <c r="Q110" s="125"/>
      <c r="R110" s="69"/>
      <c r="T110" s="42" t="s">
        <v>79</v>
      </c>
      <c r="U110" s="43" t="s">
        <v>23</v>
      </c>
      <c r="V110" s="43" t="s">
        <v>80</v>
      </c>
      <c r="W110" s="43" t="s">
        <v>81</v>
      </c>
      <c r="X110" s="43" t="s">
        <v>82</v>
      </c>
      <c r="Y110" s="43" t="s">
        <v>83</v>
      </c>
      <c r="Z110" s="43" t="s">
        <v>84</v>
      </c>
      <c r="AA110" s="44" t="s">
        <v>85</v>
      </c>
    </row>
    <row r="111" spans="2:63" s="1" customFormat="1" ht="29.25" customHeight="1">
      <c r="B111" s="19"/>
      <c r="C111" s="46" t="s">
        <v>55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26"/>
      <c r="O111" s="127"/>
      <c r="P111" s="127"/>
      <c r="Q111" s="127"/>
      <c r="R111" s="21"/>
      <c r="T111" s="45"/>
      <c r="U111" s="26"/>
      <c r="V111" s="26"/>
      <c r="W111" s="70">
        <f>W112</f>
        <v>0</v>
      </c>
      <c r="X111" s="26"/>
      <c r="Y111" s="70">
        <f>Y112</f>
        <v>0</v>
      </c>
      <c r="Z111" s="26"/>
      <c r="AA111" s="71">
        <f>AA112</f>
        <v>0</v>
      </c>
      <c r="AT111" s="7" t="s">
        <v>40</v>
      </c>
      <c r="AU111" s="7" t="s">
        <v>61</v>
      </c>
      <c r="BK111" s="72">
        <f>BK112</f>
        <v>0</v>
      </c>
    </row>
    <row r="112" spans="2:63" s="5" customFormat="1" ht="36.75" customHeight="1">
      <c r="B112" s="73"/>
      <c r="C112" s="74"/>
      <c r="D112" s="75" t="s">
        <v>363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128"/>
      <c r="O112" s="129"/>
      <c r="P112" s="129"/>
      <c r="Q112" s="129"/>
      <c r="R112" s="76"/>
      <c r="T112" s="77"/>
      <c r="U112" s="74"/>
      <c r="V112" s="74"/>
      <c r="W112" s="78">
        <f>W113</f>
        <v>0</v>
      </c>
      <c r="X112" s="74"/>
      <c r="Y112" s="78">
        <f>Y113</f>
        <v>0</v>
      </c>
      <c r="Z112" s="74"/>
      <c r="AA112" s="79">
        <f>AA113</f>
        <v>0</v>
      </c>
      <c r="AR112" s="80" t="s">
        <v>42</v>
      </c>
      <c r="AT112" s="81" t="s">
        <v>40</v>
      </c>
      <c r="AU112" s="81" t="s">
        <v>41</v>
      </c>
      <c r="AY112" s="80" t="s">
        <v>86</v>
      </c>
      <c r="BK112" s="82">
        <f>BK113</f>
        <v>0</v>
      </c>
    </row>
    <row r="113" spans="2:63" s="5" customFormat="1" ht="19.5" customHeight="1">
      <c r="B113" s="73"/>
      <c r="C113" s="74"/>
      <c r="D113" s="83" t="s">
        <v>364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120"/>
      <c r="O113" s="121"/>
      <c r="P113" s="121"/>
      <c r="Q113" s="121"/>
      <c r="R113" s="76"/>
      <c r="T113" s="77"/>
      <c r="U113" s="74"/>
      <c r="V113" s="74"/>
      <c r="W113" s="78">
        <f>W114</f>
        <v>0</v>
      </c>
      <c r="X113" s="74"/>
      <c r="Y113" s="78">
        <f>Y114</f>
        <v>0</v>
      </c>
      <c r="Z113" s="74"/>
      <c r="AA113" s="79">
        <f>AA114</f>
        <v>0</v>
      </c>
      <c r="AR113" s="80" t="s">
        <v>42</v>
      </c>
      <c r="AT113" s="81" t="s">
        <v>40</v>
      </c>
      <c r="AU113" s="81" t="s">
        <v>42</v>
      </c>
      <c r="AY113" s="80" t="s">
        <v>86</v>
      </c>
      <c r="BK113" s="82">
        <f>BK114</f>
        <v>0</v>
      </c>
    </row>
    <row r="114" spans="2:65" s="1" customFormat="1" ht="31.5" customHeight="1">
      <c r="B114" s="84"/>
      <c r="C114" s="85" t="s">
        <v>42</v>
      </c>
      <c r="D114" s="85" t="s">
        <v>87</v>
      </c>
      <c r="E114" s="86" t="s">
        <v>365</v>
      </c>
      <c r="F114" s="115" t="s">
        <v>366</v>
      </c>
      <c r="G114" s="116"/>
      <c r="H114" s="116"/>
      <c r="I114" s="116"/>
      <c r="J114" s="87" t="s">
        <v>223</v>
      </c>
      <c r="K114" s="88">
        <v>1</v>
      </c>
      <c r="L114" s="117"/>
      <c r="M114" s="116"/>
      <c r="N114" s="117"/>
      <c r="O114" s="116"/>
      <c r="P114" s="116"/>
      <c r="Q114" s="116"/>
      <c r="R114" s="89"/>
      <c r="T114" s="90" t="s">
        <v>1</v>
      </c>
      <c r="U114" s="99" t="s">
        <v>26</v>
      </c>
      <c r="V114" s="100">
        <v>0</v>
      </c>
      <c r="W114" s="100">
        <f>V114*K114</f>
        <v>0</v>
      </c>
      <c r="X114" s="100">
        <v>0</v>
      </c>
      <c r="Y114" s="100">
        <f>X114*K114</f>
        <v>0</v>
      </c>
      <c r="Z114" s="100">
        <v>0</v>
      </c>
      <c r="AA114" s="101">
        <f>Z114*K114</f>
        <v>0</v>
      </c>
      <c r="AR114" s="7" t="s">
        <v>91</v>
      </c>
      <c r="AT114" s="7" t="s">
        <v>87</v>
      </c>
      <c r="AU114" s="7" t="s">
        <v>92</v>
      </c>
      <c r="AY114" s="7" t="s">
        <v>86</v>
      </c>
      <c r="BE114" s="93">
        <f>IF(U114="základná",N114,0)</f>
        <v>0</v>
      </c>
      <c r="BF114" s="93">
        <f>IF(U114="znížená",N114,0)</f>
        <v>0</v>
      </c>
      <c r="BG114" s="93">
        <f>IF(U114="zákl. prenesená",N114,0)</f>
        <v>0</v>
      </c>
      <c r="BH114" s="93">
        <f>IF(U114="zníž. prenesená",N114,0)</f>
        <v>0</v>
      </c>
      <c r="BI114" s="93">
        <f>IF(U114="nulová",N114,0)</f>
        <v>0</v>
      </c>
      <c r="BJ114" s="7" t="s">
        <v>92</v>
      </c>
      <c r="BK114" s="94">
        <f>ROUND(L114*K114,3)</f>
        <v>0</v>
      </c>
      <c r="BL114" s="7" t="s">
        <v>91</v>
      </c>
      <c r="BM114" s="7" t="s">
        <v>367</v>
      </c>
    </row>
    <row r="115" spans="2:18" s="1" customFormat="1" ht="6.7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</sheetData>
  <sheetProtection/>
  <mergeCells count="5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F102:P102"/>
    <mergeCell ref="M81:P81"/>
    <mergeCell ref="M83:Q83"/>
    <mergeCell ref="M84:Q84"/>
    <mergeCell ref="C86:G86"/>
    <mergeCell ref="N86:Q86"/>
    <mergeCell ref="N88:Q88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H1:K1"/>
    <mergeCell ref="S2:AC2"/>
    <mergeCell ref="F114:I114"/>
    <mergeCell ref="L114:M114"/>
    <mergeCell ref="N114:Q114"/>
    <mergeCell ref="N111:Q111"/>
    <mergeCell ref="N112:Q112"/>
    <mergeCell ref="N113:Q113"/>
    <mergeCell ref="F103:P103"/>
    <mergeCell ref="M105:P105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1200" verticalDpi="12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 buidings</dc:creator>
  <cp:keywords/>
  <dc:description/>
  <cp:lastModifiedBy>Vargova Ingrid</cp:lastModifiedBy>
  <cp:lastPrinted>2020-04-20T06:35:19Z</cp:lastPrinted>
  <dcterms:created xsi:type="dcterms:W3CDTF">2020-02-07T08:05:53Z</dcterms:created>
  <dcterms:modified xsi:type="dcterms:W3CDTF">2020-05-26T09:54:15Z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